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externalReferences>
    <externalReference r:id="rId9"/>
  </externalReferences>
  <definedNames>
    <definedName name="_xlnm.Print_Area" localSheetId="2">'Consol_BS'!$A$1:$E$57</definedName>
    <definedName name="_xlnm.Print_Area" localSheetId="3">'Consol_CF'!$A$1:$F$63</definedName>
    <definedName name="_xlnm.Print_Area" localSheetId="4">'Consol_EQ'!$A$1:$I$56</definedName>
    <definedName name="_xlnm.Print_Area" localSheetId="1">'Consol_PL'!$A$1:$I$55</definedName>
    <definedName name="_xlnm.Print_Area" localSheetId="5">'Consol_RGL'!$A$1:$D$35</definedName>
    <definedName name="_xlnm.Print_Area" localSheetId="0">'Summary'!$A$1:$J$47</definedName>
  </definedNames>
  <calcPr fullCalcOnLoad="1"/>
</workbook>
</file>

<file path=xl/sharedStrings.xml><?xml version="1.0" encoding="utf-8"?>
<sst xmlns="http://schemas.openxmlformats.org/spreadsheetml/2006/main" count="270" uniqueCount="182">
  <si>
    <t>(Company No.: 577765-U)</t>
  </si>
  <si>
    <t>Doubtful debts recovered</t>
  </si>
  <si>
    <t>Cash and cash equivalents at beginning of year</t>
  </si>
  <si>
    <t>Loss for the period</t>
  </si>
  <si>
    <t xml:space="preserve">The Condensed Consolidated Statements of Changes in Equity should be read in conjunction with the audited financial </t>
  </si>
  <si>
    <t>CASH FLOWS FROM OPERATING ACTIVITIES</t>
  </si>
  <si>
    <t>Interest income</t>
  </si>
  <si>
    <t>Changes in working capital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</si>
  <si>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</si>
  <si>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</si>
  <si>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</si>
  <si>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</si>
  <si>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comprise :</t>
  </si>
  <si>
    <t>Non-Distributable</t>
  </si>
  <si>
    <t>Distributable</t>
  </si>
  <si>
    <t>TOTAL</t>
  </si>
  <si>
    <t>PART A3 : ADDITIONAL INFORMATION</t>
  </si>
  <si>
    <t>Gross interest income</t>
  </si>
  <si>
    <t>Goodwill on Consolidation</t>
  </si>
  <si>
    <t>RCSLS (Equity)</t>
  </si>
  <si>
    <t>RCSLS (Liability)</t>
  </si>
  <si>
    <t>Repayment of term loan</t>
  </si>
  <si>
    <t>Interest paid</t>
  </si>
  <si>
    <t>Investment Properties</t>
  </si>
  <si>
    <t>(unaudited)</t>
  </si>
  <si>
    <t>(audited)</t>
  </si>
  <si>
    <t>As at End of Current</t>
  </si>
  <si>
    <t>Quarter</t>
  </si>
  <si>
    <t>Year End</t>
  </si>
  <si>
    <t>Current</t>
  </si>
  <si>
    <t>Comparative</t>
  </si>
  <si>
    <t>Quarter Ended</t>
  </si>
  <si>
    <t>Cumulative</t>
  </si>
  <si>
    <t>Development costs incurred and deferred</t>
  </si>
  <si>
    <t>Proceeds from disposal of property, plant and equipment</t>
  </si>
  <si>
    <t>ASSETS</t>
  </si>
  <si>
    <t>TOTAL ASSETS</t>
  </si>
  <si>
    <t>EQUITY AND LIABILITIES</t>
  </si>
  <si>
    <t>Equity attributable to equity holders of the Company</t>
  </si>
  <si>
    <t>Total equity</t>
  </si>
  <si>
    <t>Non-current liabilities</t>
  </si>
  <si>
    <t>Total liabilities</t>
  </si>
  <si>
    <t>TOTAL EQUITY AND LIABILITIES</t>
  </si>
  <si>
    <t>Assets held for sale</t>
  </si>
  <si>
    <t>Depreciation of property, plant and equipment</t>
  </si>
  <si>
    <t>Amortisation of prepaid lease payment</t>
  </si>
  <si>
    <t>Gross interest expense</t>
  </si>
  <si>
    <t>Loss before taxation</t>
  </si>
  <si>
    <t>Interest expense</t>
  </si>
  <si>
    <t>Share</t>
  </si>
  <si>
    <t>Revaluation</t>
  </si>
  <si>
    <t>Accumulated</t>
  </si>
  <si>
    <t>Capital</t>
  </si>
  <si>
    <t>Premium</t>
  </si>
  <si>
    <t>Reserves</t>
  </si>
  <si>
    <t>Components</t>
  </si>
  <si>
    <t>Losses</t>
  </si>
  <si>
    <t>of Loan Stocks</t>
  </si>
  <si>
    <t>Net assets per share (RM)</t>
  </si>
  <si>
    <t xml:space="preserve"> </t>
  </si>
  <si>
    <t>As at Preceding Financial</t>
  </si>
  <si>
    <t>Adjustment for non-cash items:-</t>
  </si>
  <si>
    <t>To Date</t>
  </si>
  <si>
    <t>Operating expenses</t>
  </si>
  <si>
    <t>Other operating income</t>
  </si>
  <si>
    <t>Finance costs</t>
  </si>
  <si>
    <t>Minority interest</t>
  </si>
  <si>
    <t>Non- Current Assets</t>
  </si>
  <si>
    <t>Deferred Tax Liabilities</t>
  </si>
  <si>
    <t xml:space="preserve">The Condensed Consolidated Cash Flow Statements should be read in conjunction with the audited </t>
  </si>
  <si>
    <t>UNAUDITED CONDENSED CONSOLIDATED INCOME STATEMENTS</t>
  </si>
  <si>
    <t>UNAUDITED CONDENSED CONSOLIDATED STATEMENTS OF CHANGES IN EQUITY</t>
  </si>
  <si>
    <t>Total recognised losses</t>
  </si>
  <si>
    <t>UNAUDITED CONDENSED CONSOLIDATED STATEMENT OF RECOGNISED GAINS AND LOSSES</t>
  </si>
  <si>
    <t>UNAUDITED CONDENSED CONSOLIDATED CASH FLOW STATEMENTS</t>
  </si>
  <si>
    <t>The Board of Directors is pleased to announce the unaudited results of the Group for the Quarter</t>
  </si>
  <si>
    <t>Cumulative Quarter ended</t>
  </si>
  <si>
    <t>The Condensed Consolidated Income Statements should be read in conjunction with the audited</t>
  </si>
  <si>
    <t>Prepaid Lease Payments</t>
  </si>
  <si>
    <t>Share Premium</t>
  </si>
  <si>
    <t>Revaluation Reserve</t>
  </si>
  <si>
    <t>The Condensed Consolidated Balance Sheets should be read in conjunction with the audited</t>
  </si>
  <si>
    <t>MITHRIL BERHAD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</si>
  <si>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</si>
  <si>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</si>
  <si>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</si>
  <si>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</si>
  <si>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</si>
  <si>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</si>
  <si>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</si>
  <si>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</si>
  <si>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</si>
  <si>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</si>
  <si>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</si>
  <si>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</si>
  <si>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</si>
  <si>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N/A</t>
  </si>
  <si>
    <t>CONDENSED CONSOLIDATED BALANCE SHEETS</t>
  </si>
  <si>
    <t>As at</t>
  </si>
  <si>
    <t>Property, Plant and Equipment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</si>
  <si>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</si>
  <si>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</si>
  <si>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</si>
  <si>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</si>
  <si>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</si>
  <si>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</si>
  <si>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</si>
  <si>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</si>
  <si>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Share Capital</t>
  </si>
  <si>
    <t>Borrowings</t>
  </si>
  <si>
    <t>Accumulated Losses</t>
  </si>
  <si>
    <t>Net loss (Cumulative)</t>
  </si>
  <si>
    <t>Cash and cash equivalents at end of period</t>
  </si>
  <si>
    <t>- Basic (sen)</t>
  </si>
  <si>
    <t>- Diluted (sen)</t>
  </si>
  <si>
    <t xml:space="preserve">Relating to </t>
  </si>
  <si>
    <t>Assets Held</t>
  </si>
  <si>
    <t>for Sale</t>
  </si>
  <si>
    <t>Fixed Deposit for Sinking Fund account</t>
  </si>
  <si>
    <t>Cash and Bank Balances</t>
  </si>
  <si>
    <t>Bank Overdrafts</t>
  </si>
  <si>
    <t>Net proceeds from disposal of a subsidiary company</t>
  </si>
  <si>
    <t>Balance as at 1 July 2008</t>
  </si>
  <si>
    <t>30.06.09</t>
  </si>
  <si>
    <t>Equity</t>
  </si>
  <si>
    <t>of ICCPS</t>
  </si>
  <si>
    <t>Net cash used in financing activities</t>
  </si>
  <si>
    <t>Write-back of slow-moving and obsolete stocks</t>
  </si>
  <si>
    <t>Loss on disposal of a subsidiary company</t>
  </si>
  <si>
    <t>financial statements for the year ended 30 June 2009.</t>
  </si>
  <si>
    <t>Balance as at 1 July 2009</t>
  </si>
  <si>
    <t>statements for the year ended 30 June 2009.</t>
  </si>
  <si>
    <t>Loss after taxation and minority interest</t>
  </si>
  <si>
    <t>Net loss for the period</t>
  </si>
  <si>
    <t>Basic loss per share(sen)</t>
  </si>
  <si>
    <t>Loss from operations</t>
  </si>
  <si>
    <t>Loss after taxation</t>
  </si>
  <si>
    <t>Loss per share:</t>
  </si>
  <si>
    <t>Reduction of share capital</t>
  </si>
  <si>
    <t>Reduction of share premium</t>
  </si>
  <si>
    <t>Operating (loss)/profit before working capital changes</t>
  </si>
  <si>
    <t>Cash (used in)/generated from operations</t>
  </si>
  <si>
    <t>Net cash (used in)/generated from operating activities</t>
  </si>
  <si>
    <t>Net (decrease)/increase in cash and cash equivalents</t>
  </si>
  <si>
    <t>Decrease in payables</t>
  </si>
  <si>
    <t>Realisation of reserve upon disposal of</t>
  </si>
  <si>
    <t>Impairment of property, plant and equipment</t>
  </si>
  <si>
    <t>Amount recognised directly in equity</t>
  </si>
  <si>
    <t xml:space="preserve">   relating to assets classified as held</t>
  </si>
  <si>
    <t xml:space="preserve">   for sale</t>
  </si>
  <si>
    <t>Revaluation decrease</t>
  </si>
  <si>
    <t xml:space="preserve">   prepaid lease payment</t>
  </si>
  <si>
    <t>Net gains not recognised in Income Statements</t>
  </si>
  <si>
    <t>Tax Payable</t>
  </si>
  <si>
    <t>Revaluation deficit, nett</t>
  </si>
  <si>
    <t>Reversal of deferred tax liability</t>
  </si>
  <si>
    <t>Amount recognised directly in equity relating to</t>
  </si>
  <si>
    <t xml:space="preserve">   assets classified as held for sale</t>
  </si>
  <si>
    <t>QUARTERLY REPORT - 31 MARCH 2010</t>
  </si>
  <si>
    <t>ended 31st March 2010.</t>
  </si>
  <si>
    <t>31.03.10</t>
  </si>
  <si>
    <t>FOR THE QUARTER ENDED 31ST MARCH 2010</t>
  </si>
  <si>
    <t>AS AT 31ST MARCH 2010</t>
  </si>
  <si>
    <t>FOR THE CUMULATIVE QUARTER ENDED 31ST MARCH 2010</t>
  </si>
  <si>
    <t>31.03.09</t>
  </si>
  <si>
    <t>9 Months Ended</t>
  </si>
  <si>
    <t>Balance as at 31 March 2010</t>
  </si>
  <si>
    <t>Balance as at 31 March 2009</t>
  </si>
  <si>
    <t>9 Months</t>
  </si>
  <si>
    <t>Loss/(gain) on disposal of property, plant and equipment</t>
  </si>
  <si>
    <t>Write-off of property, plant and equipment</t>
  </si>
  <si>
    <t>Repayment of hire purchase/leasing creditors</t>
  </si>
  <si>
    <t>Conversion of ICCPS</t>
  </si>
  <si>
    <t>Conversion of RCSLS</t>
  </si>
  <si>
    <t>Transfer of reserve on RCSLS conversion</t>
  </si>
  <si>
    <t>Transfer of reserve on ICCPS conversion</t>
  </si>
  <si>
    <t>Decrease in inventories</t>
  </si>
  <si>
    <t>Tax received, net</t>
  </si>
  <si>
    <t>Repayment of borrowings</t>
  </si>
  <si>
    <t>Decrease in receivables</t>
  </si>
  <si>
    <t>Net cash generated from investing activities</t>
  </si>
  <si>
    <t>Net proceeds from disposal of assets held for sale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</si>
</sst>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MYR&quot;#,##0_);\(&quot;MYR&quot;#,##0\)"/>
    <numFmt numFmtId="185" formatCode="&quot;MYR&quot;#,##0_);[Red]\(&quot;MYR&quot;#,##0\)"/>
    <numFmt numFmtId="186" formatCode="&quot;MYR&quot;#,##0.00_);\(&quot;MYR&quot;#,##0.00\)"/>
    <numFmt numFmtId="187" formatCode="&quot;MYR&quot;#,##0.00_);[Red]\(&quot;MYR&quot;#,##0.00\)"/>
    <numFmt numFmtId="188" formatCode="_(&quot;MYR&quot;* #,##0_);_(&quot;MYR&quot;* \(#,##0\);_(&quot;MYR&quot;* &quot;-&quot;_);_(@_)"/>
    <numFmt numFmtId="189" formatCode="_(&quot;MYR&quot;* #,##0.00_);_(&quot;MYR&quot;* \(#,##0.00\);_(&quot;MYR&quot;* &quot;-&quot;??_);_(@_)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_(* #,##0_);_(* \(#,##0\);_(* &quot;-&quot;??_);_(@_)"/>
    <numFmt numFmtId="197" formatCode="0.00_);[Red]\(0.00\)"/>
    <numFmt numFmtId="198" formatCode="0.00;[Red]0.00"/>
    <numFmt numFmtId="199" formatCode="0_);[Red]\(0\)"/>
    <numFmt numFmtId="200" formatCode="#,##0.000_);[Red]\(#,##0.000\)"/>
    <numFmt numFmtId="201" formatCode="#,##0.0000_);[Red]\(#,##0.0000\)"/>
    <numFmt numFmtId="202" formatCode="#,##0.0_);[Red]\(#,##0.0\)"/>
    <numFmt numFmtId="203" formatCode="_(* #,##0.0_);_(* \(#,##0.0\);_(* &quot;-&quot;??_);_(@_)"/>
    <numFmt numFmtId="204" formatCode="#,##0.0_);\(#,##0.0\)"/>
    <numFmt numFmtId="205" formatCode="#,##0.0000_);\(#,##0.00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_);_(@_)"/>
    <numFmt numFmtId="211" formatCode="_(* #,##0.00_);_(* \(#,##0.00\);_(* &quot;-&quot;_);_(@_)"/>
    <numFmt numFmtId="212" formatCode="0.0000"/>
    <numFmt numFmtId="213" formatCode="#,##0.000_);\(#,##0.000\)"/>
    <numFmt numFmtId="214" formatCode="_(* #,##0.000_);_(* \(#,##0.000\);_(* &quot;-&quot;??_);_(@_)"/>
  </numFmts>
  <fonts count="44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0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NumberFormat="1" applyAlignment="1">
      <alignment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 applyAlignment="1">
      <alignment horizontal="left"/>
      <protection/>
    </xf>
    <xf numFmtId="0" fontId="5" fillId="0" borderId="1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Border="1">
      <alignment/>
      <protection/>
    </xf>
    <xf numFmtId="37" fontId="2" fillId="0" borderId="0" xfId="58" applyNumberFormat="1" applyFont="1">
      <alignment/>
      <protection/>
    </xf>
    <xf numFmtId="0" fontId="2" fillId="0" borderId="0" xfId="58" applyFont="1" applyAlignment="1">
      <alignment horizontal="justify" wrapText="1"/>
      <protection/>
    </xf>
    <xf numFmtId="0" fontId="2" fillId="0" borderId="0" xfId="58" applyFont="1" applyAlignment="1">
      <alignment horizontal="left" wrapText="1"/>
      <protection/>
    </xf>
    <xf numFmtId="0" fontId="5" fillId="0" borderId="10" xfId="58" applyFont="1" applyBorder="1" applyAlignment="1">
      <alignment horizontal="centerContinuous"/>
      <protection/>
    </xf>
    <xf numFmtId="0" fontId="0" fillId="0" borderId="0" xfId="46" applyNumberFormat="1" applyFont="1">
      <alignment/>
      <protection/>
    </xf>
    <xf numFmtId="37" fontId="2" fillId="0" borderId="0" xfId="58" applyNumberFormat="1" applyFont="1" applyBorder="1">
      <alignment/>
      <protection/>
    </xf>
    <xf numFmtId="39" fontId="2" fillId="0" borderId="0" xfId="42" applyNumberFormat="1" applyFont="1" applyBorder="1" applyAlignment="1">
      <alignment horizontal="right"/>
    </xf>
    <xf numFmtId="205" fontId="2" fillId="0" borderId="0" xfId="58" applyNumberFormat="1" applyFont="1">
      <alignment/>
      <protection/>
    </xf>
    <xf numFmtId="205" fontId="2" fillId="0" borderId="0" xfId="42" applyNumberFormat="1" applyFont="1" applyBorder="1" applyAlignment="1">
      <alignment horizontal="right"/>
    </xf>
    <xf numFmtId="41" fontId="0" fillId="0" borderId="0" xfId="46" applyNumberFormat="1" applyFont="1">
      <alignment/>
      <protection/>
    </xf>
    <xf numFmtId="0" fontId="6" fillId="0" borderId="0" xfId="58" applyFont="1">
      <alignment/>
      <protection/>
    </xf>
    <xf numFmtId="196" fontId="2" fillId="0" borderId="0" xfId="58" applyNumberFormat="1" applyFont="1">
      <alignment/>
      <protection/>
    </xf>
    <xf numFmtId="0" fontId="2" fillId="0" borderId="0" xfId="58" applyFont="1" applyAlignment="1">
      <alignment horizontal="center" vertical="top"/>
      <protection/>
    </xf>
    <xf numFmtId="41" fontId="5" fillId="0" borderId="0" xfId="46" applyNumberFormat="1" applyFont="1">
      <alignment/>
      <protection/>
    </xf>
    <xf numFmtId="41" fontId="2" fillId="0" borderId="0" xfId="46" applyNumberFormat="1" applyFont="1">
      <alignment/>
      <protection/>
    </xf>
    <xf numFmtId="41" fontId="2" fillId="0" borderId="0" xfId="46" applyNumberFormat="1" applyFont="1" applyBorder="1">
      <alignment/>
      <protection/>
    </xf>
    <xf numFmtId="41" fontId="2" fillId="0" borderId="0" xfId="58" applyNumberFormat="1" applyFont="1">
      <alignment/>
      <protection/>
    </xf>
    <xf numFmtId="41" fontId="2" fillId="0" borderId="0" xfId="46" applyNumberFormat="1" applyFont="1" applyFill="1">
      <alignment/>
      <protection/>
    </xf>
    <xf numFmtId="41" fontId="5" fillId="0" borderId="0" xfId="46" applyNumberFormat="1" applyFont="1" applyFill="1" applyBorder="1" applyAlignment="1">
      <alignment horizontal="center"/>
      <protection/>
    </xf>
    <xf numFmtId="41" fontId="2" fillId="0" borderId="0" xfId="46" applyNumberFormat="1" applyFont="1" applyAlignment="1">
      <alignment horizontal="center"/>
      <protection/>
    </xf>
    <xf numFmtId="41" fontId="2" fillId="0" borderId="0" xfId="46" applyNumberFormat="1" applyFont="1" applyBorder="1" applyAlignment="1">
      <alignment horizontal="center"/>
      <protection/>
    </xf>
    <xf numFmtId="43" fontId="2" fillId="0" borderId="0" xfId="42" applyFont="1" applyAlignment="1">
      <alignment/>
    </xf>
    <xf numFmtId="43" fontId="2" fillId="0" borderId="0" xfId="42" applyFont="1" applyBorder="1" applyAlignment="1">
      <alignment/>
    </xf>
    <xf numFmtId="41" fontId="2" fillId="0" borderId="10" xfId="46" applyNumberFormat="1" applyFont="1" applyBorder="1">
      <alignment/>
      <protection/>
    </xf>
    <xf numFmtId="41" fontId="2" fillId="0" borderId="0" xfId="42" applyNumberFormat="1" applyFont="1" applyAlignment="1">
      <alignment/>
    </xf>
    <xf numFmtId="41" fontId="2" fillId="0" borderId="0" xfId="42" applyNumberFormat="1" applyFont="1" applyBorder="1" applyAlignment="1">
      <alignment/>
    </xf>
    <xf numFmtId="41" fontId="2" fillId="0" borderId="10" xfId="42" applyNumberFormat="1" applyFont="1" applyBorder="1" applyAlignment="1">
      <alignment/>
    </xf>
    <xf numFmtId="41" fontId="2" fillId="0" borderId="11" xfId="46" applyNumberFormat="1" applyFont="1" applyBorder="1">
      <alignment/>
      <protection/>
    </xf>
    <xf numFmtId="41" fontId="2" fillId="0" borderId="11" xfId="42" applyNumberFormat="1" applyFont="1" applyBorder="1" applyAlignment="1">
      <alignment/>
    </xf>
    <xf numFmtId="43" fontId="2" fillId="0" borderId="0" xfId="46" applyNumberFormat="1" applyFont="1" applyFill="1" applyBorder="1" applyAlignment="1">
      <alignment horizontal="right"/>
      <protection/>
    </xf>
    <xf numFmtId="43" fontId="2" fillId="0" borderId="0" xfId="42" applyNumberFormat="1" applyFont="1" applyFill="1" applyBorder="1" applyAlignment="1">
      <alignment horizontal="right"/>
    </xf>
    <xf numFmtId="43" fontId="2" fillId="0" borderId="0" xfId="42" applyFont="1" applyFill="1" applyBorder="1" applyAlignment="1">
      <alignment horizontal="right"/>
    </xf>
    <xf numFmtId="41" fontId="7" fillId="0" borderId="0" xfId="46" applyNumberFormat="1" applyFont="1" applyFill="1" applyAlignment="1">
      <alignment horizontal="center"/>
      <protection/>
    </xf>
    <xf numFmtId="41" fontId="2" fillId="0" borderId="10" xfId="46" applyNumberFormat="1" applyFont="1" applyBorder="1" applyAlignment="1">
      <alignment horizontal="center"/>
      <protection/>
    </xf>
    <xf numFmtId="41" fontId="2" fillId="0" borderId="12" xfId="46" applyNumberFormat="1" applyFont="1" applyBorder="1" applyAlignment="1">
      <alignment horizontal="center"/>
      <protection/>
    </xf>
    <xf numFmtId="41" fontId="5" fillId="0" borderId="0" xfId="46" applyNumberFormat="1" applyFont="1" applyBorder="1">
      <alignment/>
      <protection/>
    </xf>
    <xf numFmtId="0" fontId="3" fillId="0" borderId="13" xfId="46" applyNumberFormat="1" applyFont="1" applyBorder="1" applyAlignment="1">
      <alignment horizontal="center"/>
      <protection/>
    </xf>
    <xf numFmtId="0" fontId="2" fillId="0" borderId="14" xfId="46" applyNumberFormat="1" applyFont="1" applyBorder="1" applyAlignment="1">
      <alignment horizontal="centerContinuous"/>
      <protection/>
    </xf>
    <xf numFmtId="0" fontId="2" fillId="0" borderId="15" xfId="46" applyNumberFormat="1" applyFont="1" applyBorder="1" applyAlignment="1">
      <alignment horizontal="centerContinuous"/>
      <protection/>
    </xf>
    <xf numFmtId="0" fontId="2" fillId="0" borderId="13" xfId="46" applyNumberFormat="1" applyFont="1" applyBorder="1" applyAlignment="1">
      <alignment horizontal="center"/>
      <protection/>
    </xf>
    <xf numFmtId="41" fontId="2" fillId="0" borderId="15" xfId="46" applyNumberFormat="1" applyFont="1" applyBorder="1">
      <alignment/>
      <protection/>
    </xf>
    <xf numFmtId="41" fontId="2" fillId="0" borderId="16" xfId="46" applyNumberFormat="1" applyFont="1" applyBorder="1" applyAlignment="1">
      <alignment horizontal="center"/>
      <protection/>
    </xf>
    <xf numFmtId="41" fontId="2" fillId="0" borderId="17" xfId="46" applyNumberFormat="1" applyFont="1" applyBorder="1" applyAlignment="1">
      <alignment horizontal="center"/>
      <protection/>
    </xf>
    <xf numFmtId="41" fontId="2" fillId="0" borderId="18" xfId="46" applyNumberFormat="1" applyFont="1" applyBorder="1" applyAlignment="1">
      <alignment horizontal="center"/>
      <protection/>
    </xf>
    <xf numFmtId="41" fontId="2" fillId="0" borderId="19" xfId="46" applyNumberFormat="1" applyFont="1" applyBorder="1" applyAlignment="1">
      <alignment horizontal="center"/>
      <protection/>
    </xf>
    <xf numFmtId="41" fontId="2" fillId="0" borderId="20" xfId="46" applyNumberFormat="1" applyFont="1" applyBorder="1">
      <alignment/>
      <protection/>
    </xf>
    <xf numFmtId="0" fontId="4" fillId="0" borderId="0" xfId="46" applyNumberFormat="1" applyFont="1">
      <alignment/>
      <protection/>
    </xf>
    <xf numFmtId="41" fontId="2" fillId="0" borderId="21" xfId="46" applyNumberFormat="1" applyFont="1" applyBorder="1" applyAlignment="1">
      <alignment horizontal="center"/>
      <protection/>
    </xf>
    <xf numFmtId="41" fontId="2" fillId="0" borderId="20" xfId="46" applyNumberFormat="1" applyFont="1" applyBorder="1" applyAlignment="1">
      <alignment horizontal="center"/>
      <protection/>
    </xf>
    <xf numFmtId="41" fontId="2" fillId="0" borderId="16" xfId="46" applyNumberFormat="1" applyFont="1" applyBorder="1">
      <alignment/>
      <protection/>
    </xf>
    <xf numFmtId="41" fontId="2" fillId="0" borderId="21" xfId="46" applyNumberFormat="1" applyFont="1" applyBorder="1">
      <alignment/>
      <protection/>
    </xf>
    <xf numFmtId="41" fontId="2" fillId="0" borderId="22" xfId="46" applyNumberFormat="1" applyFont="1" applyBorder="1">
      <alignment/>
      <protection/>
    </xf>
    <xf numFmtId="196" fontId="2" fillId="0" borderId="0" xfId="42" applyNumberFormat="1" applyFont="1" applyBorder="1" applyAlignment="1">
      <alignment/>
    </xf>
    <xf numFmtId="37" fontId="5" fillId="0" borderId="10" xfId="58" applyNumberFormat="1" applyFont="1" applyBorder="1" applyAlignment="1">
      <alignment horizontal="centerContinuous"/>
      <protection/>
    </xf>
    <xf numFmtId="37" fontId="5" fillId="0" borderId="0" xfId="58" applyNumberFormat="1" applyFont="1" applyAlignment="1">
      <alignment horizontal="center"/>
      <protection/>
    </xf>
    <xf numFmtId="205" fontId="2" fillId="0" borderId="0" xfId="58" applyNumberFormat="1" applyFont="1" applyAlignment="1">
      <alignment horizontal="right"/>
      <protection/>
    </xf>
    <xf numFmtId="41" fontId="2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Border="1" applyAlignment="1">
      <alignment horizontal="right"/>
      <protection/>
    </xf>
    <xf numFmtId="0" fontId="2" fillId="0" borderId="23" xfId="46" applyNumberFormat="1" applyFont="1" applyBorder="1" applyAlignment="1">
      <alignment horizontal="centerContinuous"/>
      <protection/>
    </xf>
    <xf numFmtId="0" fontId="5" fillId="0" borderId="10" xfId="58" applyFont="1" applyBorder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5" fillId="0" borderId="0" xfId="58" applyFont="1" applyBorder="1" applyAlignment="1">
      <alignment horizontal="right"/>
      <protection/>
    </xf>
    <xf numFmtId="14" fontId="5" fillId="0" borderId="0" xfId="58" applyNumberFormat="1" applyFont="1" applyAlignment="1">
      <alignment horizontal="right"/>
      <protection/>
    </xf>
    <xf numFmtId="38" fontId="2" fillId="0" borderId="0" xfId="58" applyNumberFormat="1" applyFont="1" applyFill="1">
      <alignment/>
      <protection/>
    </xf>
    <xf numFmtId="205" fontId="2" fillId="0" borderId="0" xfId="42" applyNumberFormat="1" applyFont="1" applyBorder="1" applyAlignment="1">
      <alignment/>
    </xf>
    <xf numFmtId="37" fontId="5" fillId="0" borderId="0" xfId="58" applyNumberFormat="1" applyFont="1" applyAlignment="1">
      <alignment horizontal="right"/>
      <protection/>
    </xf>
    <xf numFmtId="37" fontId="5" fillId="0" borderId="10" xfId="58" applyNumberFormat="1" applyFont="1" applyBorder="1" applyAlignment="1">
      <alignment horizontal="right"/>
      <protection/>
    </xf>
    <xf numFmtId="43" fontId="2" fillId="0" borderId="0" xfId="42" applyFont="1" applyFill="1" applyAlignment="1">
      <alignment/>
    </xf>
    <xf numFmtId="15" fontId="5" fillId="0" borderId="0" xfId="46" applyNumberFormat="1" applyFont="1" applyFill="1" applyAlignment="1">
      <alignment horizontal="right"/>
      <protection/>
    </xf>
    <xf numFmtId="15" fontId="4" fillId="0" borderId="0" xfId="46" applyNumberFormat="1" applyFont="1" applyAlignment="1">
      <alignment horizontal="left"/>
      <protection/>
    </xf>
    <xf numFmtId="41" fontId="2" fillId="0" borderId="0" xfId="46" applyNumberFormat="1" applyFont="1" applyFill="1" applyBorder="1">
      <alignment/>
      <protection/>
    </xf>
    <xf numFmtId="41" fontId="2" fillId="0" borderId="16" xfId="46" applyNumberFormat="1" applyFont="1" applyFill="1" applyBorder="1">
      <alignment/>
      <protection/>
    </xf>
    <xf numFmtId="41" fontId="2" fillId="0" borderId="21" xfId="46" applyNumberFormat="1" applyFont="1" applyFill="1" applyBorder="1">
      <alignment/>
      <protection/>
    </xf>
    <xf numFmtId="41" fontId="2" fillId="0" borderId="20" xfId="46" applyNumberFormat="1" applyFont="1" applyFill="1" applyBorder="1">
      <alignment/>
      <protection/>
    </xf>
    <xf numFmtId="41" fontId="2" fillId="0" borderId="0" xfId="46" applyNumberFormat="1" applyFont="1" applyFill="1" quotePrefix="1">
      <alignment/>
      <protection/>
    </xf>
    <xf numFmtId="41" fontId="2" fillId="0" borderId="0" xfId="46" applyNumberFormat="1" applyFont="1" applyFill="1" applyAlignment="1">
      <alignment horizontal="center"/>
      <protection/>
    </xf>
    <xf numFmtId="41" fontId="2" fillId="0" borderId="0" xfId="46" applyNumberFormat="1" applyFont="1" applyFill="1" applyBorder="1" applyAlignment="1">
      <alignment horizontal="center"/>
      <protection/>
    </xf>
    <xf numFmtId="41" fontId="2" fillId="0" borderId="13" xfId="46" applyNumberFormat="1" applyFont="1" applyBorder="1" applyAlignment="1">
      <alignment horizontal="center"/>
      <protection/>
    </xf>
    <xf numFmtId="41" fontId="5" fillId="0" borderId="0" xfId="46" applyNumberFormat="1" applyFont="1" applyFill="1">
      <alignment/>
      <protection/>
    </xf>
    <xf numFmtId="0" fontId="5" fillId="0" borderId="0" xfId="58" applyFont="1" applyFill="1">
      <alignment/>
      <protection/>
    </xf>
    <xf numFmtId="41" fontId="7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Border="1">
      <alignment/>
      <protection/>
    </xf>
    <xf numFmtId="41" fontId="2" fillId="0" borderId="10" xfId="46" applyNumberFormat="1" applyFont="1" applyFill="1" applyBorder="1" applyAlignment="1">
      <alignment horizontal="center"/>
      <protection/>
    </xf>
    <xf numFmtId="41" fontId="2" fillId="0" borderId="24" xfId="46" applyNumberFormat="1" applyFont="1" applyFill="1" applyBorder="1" applyAlignment="1">
      <alignment horizontal="center"/>
      <protection/>
    </xf>
    <xf numFmtId="41" fontId="2" fillId="0" borderId="25" xfId="46" applyNumberFormat="1" applyFont="1" applyFill="1" applyBorder="1" applyAlignment="1">
      <alignment horizontal="center"/>
      <protection/>
    </xf>
    <xf numFmtId="0" fontId="2" fillId="0" borderId="0" xfId="46" applyNumberFormat="1" applyFont="1" applyFill="1" applyBorder="1">
      <alignment/>
      <protection/>
    </xf>
    <xf numFmtId="43" fontId="2" fillId="0" borderId="0" xfId="42" applyFont="1" applyFill="1" applyBorder="1" applyAlignment="1">
      <alignment/>
    </xf>
    <xf numFmtId="41" fontId="2" fillId="0" borderId="23" xfId="46" applyNumberFormat="1" applyFont="1" applyFill="1" applyBorder="1" applyAlignment="1">
      <alignment horizontal="center"/>
      <protection/>
    </xf>
    <xf numFmtId="41" fontId="5" fillId="0" borderId="12" xfId="46" applyNumberFormat="1" applyFont="1" applyFill="1" applyBorder="1" applyAlignment="1">
      <alignment horizontal="center"/>
      <protection/>
    </xf>
    <xf numFmtId="41" fontId="5" fillId="0" borderId="0" xfId="46" applyNumberFormat="1" applyFont="1" applyFill="1" applyAlignment="1">
      <alignment horizontal="center"/>
      <protection/>
    </xf>
    <xf numFmtId="43" fontId="5" fillId="0" borderId="0" xfId="42" applyFont="1" applyFill="1" applyAlignment="1">
      <alignment horizontal="right"/>
    </xf>
    <xf numFmtId="43" fontId="7" fillId="0" borderId="0" xfId="42" applyFont="1" applyFill="1" applyAlignment="1">
      <alignment horizontal="right"/>
    </xf>
    <xf numFmtId="43" fontId="5" fillId="0" borderId="0" xfId="42" applyFont="1" applyFill="1" applyBorder="1" applyAlignment="1">
      <alignment horizontal="right"/>
    </xf>
    <xf numFmtId="43" fontId="2" fillId="0" borderId="0" xfId="42" applyFont="1" applyFill="1" applyAlignment="1">
      <alignment horizontal="right"/>
    </xf>
    <xf numFmtId="43" fontId="7" fillId="0" borderId="0" xfId="42" applyFont="1" applyAlignment="1">
      <alignment horizontal="right"/>
    </xf>
    <xf numFmtId="14" fontId="5" fillId="0" borderId="0" xfId="42" applyNumberFormat="1" applyFont="1" applyFill="1" applyAlignment="1">
      <alignment horizontal="right"/>
    </xf>
    <xf numFmtId="43" fontId="5" fillId="0" borderId="0" xfId="42" applyFont="1" applyAlignment="1">
      <alignment horizontal="right"/>
    </xf>
    <xf numFmtId="41" fontId="2" fillId="0" borderId="0" xfId="42" applyNumberFormat="1" applyFont="1" applyBorder="1" applyAlignment="1">
      <alignment horizontal="right"/>
    </xf>
    <xf numFmtId="41" fontId="2" fillId="0" borderId="0" xfId="58" applyNumberFormat="1" applyFont="1" applyBorder="1">
      <alignment/>
      <protection/>
    </xf>
    <xf numFmtId="41" fontId="2" fillId="0" borderId="0" xfId="42" applyNumberFormat="1" applyFont="1" applyAlignment="1">
      <alignment horizontal="right"/>
    </xf>
    <xf numFmtId="41" fontId="0" fillId="0" borderId="0" xfId="46" applyNumberFormat="1" applyFont="1">
      <alignment/>
      <protection/>
    </xf>
    <xf numFmtId="41" fontId="2" fillId="0" borderId="0" xfId="42" applyNumberFormat="1" applyFont="1" applyFill="1" applyBorder="1" applyAlignment="1">
      <alignment horizontal="right"/>
    </xf>
    <xf numFmtId="41" fontId="2" fillId="0" borderId="10" xfId="42" applyNumberFormat="1" applyFont="1" applyBorder="1" applyAlignment="1">
      <alignment horizontal="right"/>
    </xf>
    <xf numFmtId="211" fontId="2" fillId="0" borderId="10" xfId="42" applyNumberFormat="1" applyFont="1" applyBorder="1" applyAlignment="1">
      <alignment horizontal="right"/>
    </xf>
    <xf numFmtId="211" fontId="2" fillId="0" borderId="0" xfId="42" applyNumberFormat="1" applyFont="1" applyBorder="1" applyAlignment="1">
      <alignment/>
    </xf>
    <xf numFmtId="211" fontId="2" fillId="0" borderId="0" xfId="58" applyNumberFormat="1" applyFont="1">
      <alignment/>
      <protection/>
    </xf>
    <xf numFmtId="211" fontId="2" fillId="0" borderId="0" xfId="42" applyNumberFormat="1" applyFont="1" applyBorder="1" applyAlignment="1">
      <alignment horizontal="right"/>
    </xf>
    <xf numFmtId="41" fontId="2" fillId="0" borderId="0" xfId="42" applyNumberFormat="1" applyFont="1" applyBorder="1" applyAlignment="1">
      <alignment/>
    </xf>
    <xf numFmtId="41" fontId="2" fillId="0" borderId="0" xfId="58" applyNumberFormat="1" applyFont="1" applyAlignment="1">
      <alignment/>
      <protection/>
    </xf>
    <xf numFmtId="38" fontId="2" fillId="0" borderId="0" xfId="42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onsol worksheet Sep 2001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95250</xdr:rowOff>
    </xdr:from>
    <xdr:to>
      <xdr:col>6</xdr:col>
      <xdr:colOff>981075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3048000" y="1285875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7</xdr:col>
      <xdr:colOff>866775</xdr:colOff>
      <xdr:row>7</xdr:row>
      <xdr:rowOff>95250</xdr:rowOff>
    </xdr:to>
    <xdr:sp>
      <xdr:nvSpPr>
        <xdr:cNvPr id="2" name="Line 7"/>
        <xdr:cNvSpPr>
          <a:spLocks/>
        </xdr:cNvSpPr>
      </xdr:nvSpPr>
      <xdr:spPr>
        <a:xfrm>
          <a:off x="7467600" y="12858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95250</xdr:rowOff>
    </xdr:from>
    <xdr:to>
      <xdr:col>7</xdr:col>
      <xdr:colOff>866775</xdr:colOff>
      <xdr:row>34</xdr:row>
      <xdr:rowOff>95250</xdr:rowOff>
    </xdr:to>
    <xdr:sp>
      <xdr:nvSpPr>
        <xdr:cNvPr id="3" name="Line 9"/>
        <xdr:cNvSpPr>
          <a:spLocks/>
        </xdr:cNvSpPr>
      </xdr:nvSpPr>
      <xdr:spPr>
        <a:xfrm>
          <a:off x="7467600" y="50958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95250</xdr:rowOff>
    </xdr:from>
    <xdr:to>
      <xdr:col>7</xdr:col>
      <xdr:colOff>866775</xdr:colOff>
      <xdr:row>34</xdr:row>
      <xdr:rowOff>95250</xdr:rowOff>
    </xdr:to>
    <xdr:sp>
      <xdr:nvSpPr>
        <xdr:cNvPr id="4" name="Line 11"/>
        <xdr:cNvSpPr>
          <a:spLocks/>
        </xdr:cNvSpPr>
      </xdr:nvSpPr>
      <xdr:spPr>
        <a:xfrm>
          <a:off x="7467600" y="50958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34</xdr:row>
      <xdr:rowOff>95250</xdr:rowOff>
    </xdr:from>
    <xdr:to>
      <xdr:col>6</xdr:col>
      <xdr:colOff>981075</xdr:colOff>
      <xdr:row>34</xdr:row>
      <xdr:rowOff>95250</xdr:rowOff>
    </xdr:to>
    <xdr:sp>
      <xdr:nvSpPr>
        <xdr:cNvPr id="5" name="Line 13"/>
        <xdr:cNvSpPr>
          <a:spLocks/>
        </xdr:cNvSpPr>
      </xdr:nvSpPr>
      <xdr:spPr>
        <a:xfrm>
          <a:off x="3048000" y="5095875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iyk\My%20Documents\announcement\Dec%2006\Mithril%20Ann%2031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0">
        <row r="1">
          <cell r="A1" t="str">
            <v>MITHRIL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82</v>
      </c>
    </row>
    <row r="2" ht="13.5">
      <c r="A2" s="7" t="s">
        <v>0</v>
      </c>
    </row>
    <row r="4" spans="1:2" ht="13.5">
      <c r="A4" s="3" t="s">
        <v>158</v>
      </c>
      <c r="B4" s="2"/>
    </row>
    <row r="5" spans="1:2" ht="13.5">
      <c r="A5" s="3"/>
      <c r="B5" s="2"/>
    </row>
    <row r="6" ht="13.5">
      <c r="A6" s="1" t="s">
        <v>75</v>
      </c>
    </row>
    <row r="7" ht="13.5">
      <c r="A7" s="1" t="s">
        <v>159</v>
      </c>
    </row>
    <row r="9" spans="1:2" ht="13.5">
      <c r="A9" s="4" t="s">
        <v>83</v>
      </c>
      <c r="B9" s="3"/>
    </row>
    <row r="10" spans="1:2" ht="13.5">
      <c r="A10" s="4"/>
      <c r="B10" s="3"/>
    </row>
    <row r="11" spans="3:11" ht="41.25" customHeight="1">
      <c r="C11" s="13" t="s">
        <v>84</v>
      </c>
      <c r="D11" s="13"/>
      <c r="E11" s="13"/>
      <c r="F11" s="6"/>
      <c r="G11" s="13" t="s">
        <v>85</v>
      </c>
      <c r="H11" s="13"/>
      <c r="I11" s="13"/>
      <c r="K11" s="14"/>
    </row>
    <row r="12" spans="3:11" ht="13.5">
      <c r="C12" s="72"/>
      <c r="D12" s="72"/>
      <c r="E12" s="72" t="s">
        <v>86</v>
      </c>
      <c r="F12" s="71"/>
      <c r="G12" s="72"/>
      <c r="H12" s="72"/>
      <c r="I12" s="72" t="s">
        <v>86</v>
      </c>
      <c r="K12" s="14"/>
    </row>
    <row r="13" spans="3:11" ht="13.5">
      <c r="C13" s="72" t="s">
        <v>87</v>
      </c>
      <c r="D13" s="72"/>
      <c r="E13" s="72" t="s">
        <v>88</v>
      </c>
      <c r="F13" s="71"/>
      <c r="G13" s="72" t="s">
        <v>87</v>
      </c>
      <c r="H13" s="72"/>
      <c r="I13" s="72" t="s">
        <v>88</v>
      </c>
      <c r="K13" s="14"/>
    </row>
    <row r="14" spans="3:11" ht="13.5">
      <c r="C14" s="72" t="s">
        <v>89</v>
      </c>
      <c r="D14" s="72"/>
      <c r="E14" s="72" t="s">
        <v>89</v>
      </c>
      <c r="F14" s="71"/>
      <c r="G14" s="72" t="s">
        <v>90</v>
      </c>
      <c r="H14" s="72"/>
      <c r="I14" s="72" t="s">
        <v>91</v>
      </c>
      <c r="K14" s="14"/>
    </row>
    <row r="15" spans="1:11" ht="13.5">
      <c r="A15" s="6"/>
      <c r="B15" s="7"/>
      <c r="C15" s="73" t="s">
        <v>160</v>
      </c>
      <c r="D15" s="71"/>
      <c r="E15" s="73" t="s">
        <v>164</v>
      </c>
      <c r="F15" s="71"/>
      <c r="G15" s="73" t="str">
        <f>C15</f>
        <v>31.03.10</v>
      </c>
      <c r="H15" s="71"/>
      <c r="I15" s="73" t="str">
        <f>E15</f>
        <v>31.03.09</v>
      </c>
      <c r="K15" s="14"/>
    </row>
    <row r="16" spans="3:12" ht="13.5">
      <c r="C16" s="70" t="s">
        <v>92</v>
      </c>
      <c r="D16" s="71"/>
      <c r="E16" s="70" t="s">
        <v>92</v>
      </c>
      <c r="F16" s="71"/>
      <c r="G16" s="70" t="s">
        <v>92</v>
      </c>
      <c r="H16" s="71"/>
      <c r="I16" s="70" t="s">
        <v>92</v>
      </c>
      <c r="K16" s="14"/>
      <c r="L16" s="5" t="s">
        <v>93</v>
      </c>
    </row>
    <row r="17" spans="1:11" ht="13.5">
      <c r="A17" s="8"/>
      <c r="C17" s="9"/>
      <c r="D17" s="9"/>
      <c r="E17" s="9"/>
      <c r="F17" s="9"/>
      <c r="G17" s="9"/>
      <c r="H17" s="9"/>
      <c r="I17" s="9"/>
      <c r="K17" s="14"/>
    </row>
    <row r="18" spans="1:11" ht="13.5">
      <c r="A18" s="8">
        <v>1</v>
      </c>
      <c r="B18" s="11" t="s">
        <v>94</v>
      </c>
      <c r="C18" s="108">
        <f>Consol_PL!B12</f>
        <v>3345</v>
      </c>
      <c r="D18" s="35"/>
      <c r="E18" s="108">
        <f>Consol_PL!D12</f>
        <v>6747</v>
      </c>
      <c r="F18" s="109"/>
      <c r="G18" s="108">
        <f>Consol_PL!F12</f>
        <v>11533</v>
      </c>
      <c r="H18" s="108"/>
      <c r="I18" s="112">
        <f>Consol_PL!H12</f>
        <v>19982</v>
      </c>
      <c r="K18" s="14"/>
    </row>
    <row r="19" spans="1:11" ht="13.5">
      <c r="A19" s="8"/>
      <c r="B19" s="11"/>
      <c r="C19" s="110"/>
      <c r="D19" s="34"/>
      <c r="E19" s="110"/>
      <c r="F19" s="26"/>
      <c r="G19" s="110"/>
      <c r="H19" s="110"/>
      <c r="I19" s="110"/>
      <c r="K19" s="14"/>
    </row>
    <row r="20" spans="1:9" ht="13.5">
      <c r="A20" s="8">
        <v>2</v>
      </c>
      <c r="B20" s="12" t="s">
        <v>47</v>
      </c>
      <c r="C20" s="108">
        <f>Consol_PL!B24</f>
        <v>-5865</v>
      </c>
      <c r="D20" s="34"/>
      <c r="E20" s="110">
        <f>Consol_PL!D24</f>
        <v>-2673</v>
      </c>
      <c r="F20" s="26"/>
      <c r="G20" s="110">
        <f>Consol_PL!F24</f>
        <v>-12172</v>
      </c>
      <c r="H20" s="110"/>
      <c r="I20" s="110">
        <f>Consol_PL!H24</f>
        <v>-10658</v>
      </c>
    </row>
    <row r="21" spans="1:9" ht="13.5">
      <c r="A21" s="8"/>
      <c r="B21" s="11"/>
      <c r="C21" s="110"/>
      <c r="D21" s="34"/>
      <c r="E21" s="110"/>
      <c r="F21" s="26"/>
      <c r="G21" s="110"/>
      <c r="H21" s="110"/>
      <c r="I21" s="110"/>
    </row>
    <row r="22" spans="1:9" ht="27">
      <c r="A22" s="22">
        <v>3</v>
      </c>
      <c r="B22" s="12" t="s">
        <v>132</v>
      </c>
      <c r="C22" s="108">
        <f>Consol_PL!B29</f>
        <v>-5068</v>
      </c>
      <c r="D22" s="118"/>
      <c r="E22" s="108">
        <f>Consol_PL!D29</f>
        <v>-2812</v>
      </c>
      <c r="F22" s="119"/>
      <c r="G22" s="108">
        <f>Consol_PL!F29</f>
        <v>-10715</v>
      </c>
      <c r="H22" s="108"/>
      <c r="I22" s="108">
        <f>Consol_PL!H29</f>
        <v>-11082</v>
      </c>
    </row>
    <row r="23" spans="1:9" ht="13.5">
      <c r="A23" s="8"/>
      <c r="B23" s="11"/>
      <c r="C23" s="108"/>
      <c r="D23" s="35"/>
      <c r="E23" s="108"/>
      <c r="F23" s="26"/>
      <c r="G23" s="108"/>
      <c r="H23" s="108"/>
      <c r="I23" s="108"/>
    </row>
    <row r="24" spans="1:9" ht="13.5">
      <c r="A24" s="8">
        <v>4</v>
      </c>
      <c r="B24" s="12" t="s">
        <v>133</v>
      </c>
      <c r="C24" s="113">
        <f>Consol_PL!B34</f>
        <v>-5068</v>
      </c>
      <c r="D24" s="35"/>
      <c r="E24" s="113">
        <f>Consol_PL!D34</f>
        <v>-2812</v>
      </c>
      <c r="F24" s="26"/>
      <c r="G24" s="113">
        <f>Consol_PL!F34</f>
        <v>-10715</v>
      </c>
      <c r="H24" s="108"/>
      <c r="I24" s="113">
        <f>Consol_PL!H34</f>
        <v>-11082</v>
      </c>
    </row>
    <row r="25" spans="1:9" ht="13.5">
      <c r="A25" s="8"/>
      <c r="B25" s="11"/>
      <c r="C25" s="108"/>
      <c r="D25" s="35"/>
      <c r="E25" s="108"/>
      <c r="F25" s="26"/>
      <c r="G25" s="108"/>
      <c r="H25" s="108"/>
      <c r="I25" s="108"/>
    </row>
    <row r="26" spans="1:9" ht="13.5">
      <c r="A26" s="8">
        <v>5</v>
      </c>
      <c r="B26" s="11" t="s">
        <v>134</v>
      </c>
      <c r="C26" s="114">
        <f>Consol_PL!B37</f>
        <v>-2.7528816173994284</v>
      </c>
      <c r="D26" s="115"/>
      <c r="E26" s="114">
        <f>Consol_PL!D37</f>
        <v>-2.4938363575090015</v>
      </c>
      <c r="F26" s="116"/>
      <c r="G26" s="114">
        <f>Consol_PL!F37</f>
        <v>-5.859257517512153</v>
      </c>
      <c r="H26" s="117"/>
      <c r="I26" s="114">
        <f>Consol_PL!H37</f>
        <v>-9.993687438001624</v>
      </c>
    </row>
    <row r="27" spans="1:9" ht="13.5">
      <c r="A27" s="8"/>
      <c r="B27" s="11"/>
      <c r="C27" s="108"/>
      <c r="D27" s="35"/>
      <c r="E27" s="108"/>
      <c r="F27" s="26"/>
      <c r="G27" s="108"/>
      <c r="H27" s="108"/>
      <c r="I27" s="108"/>
    </row>
    <row r="28" spans="1:9" ht="13.5">
      <c r="A28" s="8">
        <v>6</v>
      </c>
      <c r="B28" s="11" t="s">
        <v>95</v>
      </c>
      <c r="C28" s="108">
        <v>0</v>
      </c>
      <c r="D28" s="35"/>
      <c r="E28" s="108">
        <v>0</v>
      </c>
      <c r="F28" s="34"/>
      <c r="G28" s="108">
        <v>0</v>
      </c>
      <c r="H28" s="108"/>
      <c r="I28" s="108">
        <v>0</v>
      </c>
    </row>
    <row r="29" spans="1:9" ht="30" customHeight="1">
      <c r="A29" s="8"/>
      <c r="B29" s="11"/>
      <c r="C29" s="120" t="s">
        <v>26</v>
      </c>
      <c r="D29" s="120"/>
      <c r="E29" s="120"/>
      <c r="F29" s="74"/>
      <c r="G29" s="120" t="s">
        <v>60</v>
      </c>
      <c r="H29" s="120"/>
      <c r="I29" s="120"/>
    </row>
    <row r="30" spans="1:9" ht="13.5">
      <c r="A30" s="8"/>
      <c r="B30" s="11"/>
      <c r="C30" s="120" t="s">
        <v>27</v>
      </c>
      <c r="D30" s="120"/>
      <c r="E30" s="120"/>
      <c r="F30" s="74"/>
      <c r="G30" s="120" t="s">
        <v>28</v>
      </c>
      <c r="H30" s="120"/>
      <c r="I30" s="120"/>
    </row>
    <row r="31" spans="1:9" ht="13.5">
      <c r="A31" s="8">
        <v>7</v>
      </c>
      <c r="B31" s="12" t="s">
        <v>58</v>
      </c>
      <c r="C31" s="17"/>
      <c r="D31" s="75"/>
      <c r="E31" s="16">
        <f>Consol_BS!B34/182873</f>
        <v>0.25358582185451106</v>
      </c>
      <c r="F31" s="17"/>
      <c r="G31" s="18"/>
      <c r="H31" s="18"/>
      <c r="I31" s="16">
        <f>Consol_BS!D34/Consol_BS!D27</f>
        <v>0.2955056672920987</v>
      </c>
    </row>
    <row r="32" spans="3:9" ht="13.5">
      <c r="C32" s="10"/>
      <c r="D32" s="10"/>
      <c r="E32" s="65"/>
      <c r="F32" s="17"/>
      <c r="G32" s="17"/>
      <c r="H32" s="17"/>
      <c r="I32" s="17"/>
    </row>
    <row r="33" spans="2:9" ht="13.5">
      <c r="B33" s="12"/>
      <c r="C33" s="10"/>
      <c r="D33" s="10"/>
      <c r="E33" s="10"/>
      <c r="F33" s="10"/>
      <c r="G33" s="10"/>
      <c r="H33" s="10"/>
      <c r="I33" s="10"/>
    </row>
    <row r="34" spans="1:9" ht="13.5">
      <c r="A34" s="4" t="s">
        <v>16</v>
      </c>
      <c r="B34" s="3"/>
      <c r="C34" s="10"/>
      <c r="D34" s="10"/>
      <c r="E34" s="10"/>
      <c r="F34" s="10"/>
      <c r="G34" s="10"/>
      <c r="H34" s="10"/>
      <c r="I34" s="10"/>
    </row>
    <row r="35" spans="1:9" ht="13.5">
      <c r="A35" s="4"/>
      <c r="B35" s="3"/>
      <c r="C35" s="10"/>
      <c r="D35" s="10"/>
      <c r="E35" s="10"/>
      <c r="F35" s="10"/>
      <c r="G35" s="10"/>
      <c r="H35" s="10"/>
      <c r="I35" s="10"/>
    </row>
    <row r="36" spans="3:9" ht="13.5">
      <c r="C36" s="63" t="s">
        <v>84</v>
      </c>
      <c r="D36" s="63"/>
      <c r="E36" s="63"/>
      <c r="F36" s="64"/>
      <c r="G36" s="63" t="s">
        <v>85</v>
      </c>
      <c r="H36" s="63"/>
      <c r="I36" s="63"/>
    </row>
    <row r="37" spans="1:9" ht="13.5">
      <c r="A37" s="6"/>
      <c r="B37" s="7"/>
      <c r="C37" s="76" t="str">
        <f>C15</f>
        <v>31.03.10</v>
      </c>
      <c r="D37" s="76"/>
      <c r="E37" s="76" t="str">
        <f>E15</f>
        <v>31.03.09</v>
      </c>
      <c r="F37" s="76"/>
      <c r="G37" s="76" t="str">
        <f>G15</f>
        <v>31.03.10</v>
      </c>
      <c r="H37" s="76"/>
      <c r="I37" s="76" t="str">
        <f>I15</f>
        <v>31.03.09</v>
      </c>
    </row>
    <row r="38" spans="3:9" ht="13.5">
      <c r="C38" s="77" t="s">
        <v>92</v>
      </c>
      <c r="D38" s="76"/>
      <c r="E38" s="77" t="s">
        <v>92</v>
      </c>
      <c r="F38" s="76"/>
      <c r="G38" s="77" t="s">
        <v>92</v>
      </c>
      <c r="H38" s="76"/>
      <c r="I38" s="77" t="s">
        <v>92</v>
      </c>
    </row>
    <row r="39" spans="1:9" ht="13.5">
      <c r="A39" s="8"/>
      <c r="C39" s="15"/>
      <c r="D39" s="15"/>
      <c r="E39" s="15"/>
      <c r="F39" s="15"/>
      <c r="G39" s="15"/>
      <c r="H39" s="15"/>
      <c r="I39" s="15"/>
    </row>
    <row r="40" spans="1:9" ht="13.5">
      <c r="A40" s="8">
        <v>1</v>
      </c>
      <c r="B40" s="11" t="s">
        <v>135</v>
      </c>
      <c r="C40" s="108">
        <f>Consol_PL!B19</f>
        <v>-4490</v>
      </c>
      <c r="D40" s="35"/>
      <c r="E40" s="108">
        <f>Consol_PL!D19</f>
        <v>-750</v>
      </c>
      <c r="F40" s="109"/>
      <c r="G40" s="108">
        <f>Consol_PL!F19</f>
        <v>-7601</v>
      </c>
      <c r="H40" s="108"/>
      <c r="I40" s="108">
        <f>Consol_PL!H19</f>
        <v>-4641</v>
      </c>
    </row>
    <row r="41" spans="1:9" ht="13.5">
      <c r="A41" s="8"/>
      <c r="B41" s="11"/>
      <c r="C41" s="110"/>
      <c r="D41" s="34"/>
      <c r="E41" s="110"/>
      <c r="F41" s="26"/>
      <c r="G41" s="110"/>
      <c r="H41" s="110"/>
      <c r="I41" s="110"/>
    </row>
    <row r="42" spans="1:9" ht="13.5">
      <c r="A42" s="8">
        <v>2</v>
      </c>
      <c r="B42" s="12" t="s">
        <v>17</v>
      </c>
      <c r="C42" s="108">
        <f>G42</f>
        <v>0</v>
      </c>
      <c r="D42" s="34"/>
      <c r="E42" s="110">
        <v>90</v>
      </c>
      <c r="F42" s="26"/>
      <c r="G42" s="108">
        <f>-Consol_CF!D17</f>
        <v>0</v>
      </c>
      <c r="H42" s="110"/>
      <c r="I42" s="110">
        <f>-Consol_CF!F17</f>
        <v>301</v>
      </c>
    </row>
    <row r="43" spans="1:9" ht="13.5">
      <c r="A43" s="8"/>
      <c r="B43" s="11"/>
      <c r="C43" s="110"/>
      <c r="D43" s="34"/>
      <c r="E43" s="110"/>
      <c r="F43" s="26"/>
      <c r="G43" s="110"/>
      <c r="H43" s="110"/>
      <c r="I43" s="110"/>
    </row>
    <row r="44" spans="1:11" ht="13.5">
      <c r="A44" s="8">
        <v>3</v>
      </c>
      <c r="B44" s="12" t="s">
        <v>46</v>
      </c>
      <c r="C44" s="108">
        <f>G44+3196</f>
        <v>-1475</v>
      </c>
      <c r="D44" s="35"/>
      <c r="E44" s="26">
        <v>-1923</v>
      </c>
      <c r="F44" s="26"/>
      <c r="G44" s="108">
        <f>-Consol_CF!D16</f>
        <v>-4671</v>
      </c>
      <c r="H44" s="108"/>
      <c r="I44" s="108">
        <f>-Consol_CF!F16</f>
        <v>-6017</v>
      </c>
      <c r="K44" s="21"/>
    </row>
    <row r="45" spans="3:9" ht="12.75">
      <c r="C45" s="111"/>
      <c r="D45" s="111"/>
      <c r="E45" s="111"/>
      <c r="F45" s="111"/>
      <c r="G45" s="111"/>
      <c r="H45" s="111"/>
      <c r="I45" s="111"/>
    </row>
    <row r="46" ht="12.75"/>
    <row r="47" ht="13.5"/>
    <row r="48" ht="13.5">
      <c r="A48" s="20"/>
    </row>
    <row r="49" ht="13.5">
      <c r="A49" s="19"/>
    </row>
    <row r="50" ht="13.5">
      <c r="A50" s="19"/>
    </row>
  </sheetData>
  <sheetProtection/>
  <mergeCells count="4">
    <mergeCell ref="C29:E29"/>
    <mergeCell ref="G29:I29"/>
    <mergeCell ref="C30:E30"/>
    <mergeCell ref="G30:I30"/>
  </mergeCells>
  <printOptions horizontalCentered="1"/>
  <pageMargins left="0" right="0" top="0.78" bottom="0.5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zoomScalePageLayoutView="0" workbookViewId="0" topLeftCell="A16">
      <selection activeCell="B21" sqref="B21"/>
    </sheetView>
  </sheetViews>
  <sheetFormatPr defaultColWidth="9.140625" defaultRowHeight="12.75"/>
  <cols>
    <col min="1" max="1" width="29.421875" style="24" customWidth="1"/>
    <col min="2" max="2" width="14.28125" style="24" customWidth="1"/>
    <col min="3" max="3" width="1.421875" style="24" customWidth="1"/>
    <col min="4" max="4" width="13.421875" style="24" customWidth="1"/>
    <col min="5" max="5" width="1.421875" style="25" customWidth="1"/>
    <col min="6" max="6" width="13.421875" style="24" customWidth="1"/>
    <col min="7" max="7" width="1.8515625" style="25" customWidth="1"/>
    <col min="8" max="8" width="13.421875" style="24" customWidth="1"/>
    <col min="9" max="9" width="1.1484375" style="24" customWidth="1"/>
    <col min="10" max="16384" width="9.140625" style="24" customWidth="1"/>
  </cols>
  <sheetData>
    <row r="1" spans="1:3" ht="13.5">
      <c r="A1" s="23" t="str">
        <f>Summary!A1</f>
        <v>MITHRIL BERHAD</v>
      </c>
      <c r="B1" s="23"/>
      <c r="C1" s="23"/>
    </row>
    <row r="2" spans="1:3" ht="13.5">
      <c r="A2" s="7" t="str">
        <f>Summary!A2</f>
        <v>(Company No.: 577765-U)</v>
      </c>
      <c r="B2" s="7"/>
      <c r="C2" s="7"/>
    </row>
    <row r="4" spans="1:3" ht="13.5">
      <c r="A4" s="23" t="s">
        <v>70</v>
      </c>
      <c r="B4" s="23"/>
      <c r="C4" s="23"/>
    </row>
    <row r="5" spans="1:3" ht="13.5">
      <c r="A5" s="23" t="s">
        <v>161</v>
      </c>
      <c r="B5" s="23"/>
      <c r="C5" s="23"/>
    </row>
    <row r="6" spans="1:3" ht="13.5">
      <c r="A6" s="26"/>
      <c r="B6" s="26"/>
      <c r="C6" s="26"/>
    </row>
    <row r="7" spans="2:8" s="27" customFormat="1" ht="13.5">
      <c r="B7" s="101" t="s">
        <v>29</v>
      </c>
      <c r="C7" s="103"/>
      <c r="D7" s="101" t="s">
        <v>30</v>
      </c>
      <c r="E7" s="104"/>
      <c r="F7" s="101" t="s">
        <v>168</v>
      </c>
      <c r="G7" s="103"/>
      <c r="H7" s="101" t="str">
        <f>F7</f>
        <v>9 Months</v>
      </c>
    </row>
    <row r="8" spans="2:8" s="27" customFormat="1" ht="13.5">
      <c r="B8" s="101" t="s">
        <v>31</v>
      </c>
      <c r="C8" s="103"/>
      <c r="D8" s="101" t="s">
        <v>31</v>
      </c>
      <c r="E8" s="104"/>
      <c r="F8" s="101" t="s">
        <v>32</v>
      </c>
      <c r="G8" s="103"/>
      <c r="H8" s="101" t="s">
        <v>32</v>
      </c>
    </row>
    <row r="9" spans="2:8" s="27" customFormat="1" ht="13.5">
      <c r="B9" s="103" t="str">
        <f>Summary!C15</f>
        <v>31.03.10</v>
      </c>
      <c r="C9" s="103"/>
      <c r="D9" s="103" t="str">
        <f>Summary!E15</f>
        <v>31.03.09</v>
      </c>
      <c r="E9" s="104"/>
      <c r="F9" s="103" t="str">
        <f>Summary!G15</f>
        <v>31.03.10</v>
      </c>
      <c r="G9" s="103"/>
      <c r="H9" s="103" t="str">
        <f>Summary!I15</f>
        <v>31.03.09</v>
      </c>
    </row>
    <row r="10" spans="2:8" s="27" customFormat="1" ht="20.25" customHeight="1">
      <c r="B10" s="105" t="s">
        <v>92</v>
      </c>
      <c r="C10" s="103"/>
      <c r="D10" s="105" t="s">
        <v>92</v>
      </c>
      <c r="E10" s="103"/>
      <c r="F10" s="105" t="s">
        <v>92</v>
      </c>
      <c r="G10" s="103"/>
      <c r="H10" s="105" t="s">
        <v>92</v>
      </c>
    </row>
    <row r="11" spans="4:8" ht="13.5">
      <c r="D11" s="29"/>
      <c r="E11" s="30"/>
      <c r="F11" s="29"/>
      <c r="G11" s="30"/>
      <c r="H11" s="29"/>
    </row>
    <row r="12" spans="1:8" ht="13.5">
      <c r="A12" s="27" t="s">
        <v>94</v>
      </c>
      <c r="B12" s="24">
        <f>F12-8188</f>
        <v>3345</v>
      </c>
      <c r="C12" s="27"/>
      <c r="D12" s="27">
        <v>6747</v>
      </c>
      <c r="F12" s="24">
        <v>11533</v>
      </c>
      <c r="H12" s="27">
        <v>19982</v>
      </c>
    </row>
    <row r="13" spans="1:8" ht="13.5">
      <c r="A13" s="27"/>
      <c r="B13" s="31"/>
      <c r="C13" s="27"/>
      <c r="D13" s="27"/>
      <c r="F13" s="31"/>
      <c r="G13" s="32"/>
      <c r="H13" s="27"/>
    </row>
    <row r="14" spans="1:8" ht="13.5">
      <c r="A14" s="27" t="s">
        <v>63</v>
      </c>
      <c r="B14" s="24">
        <f>F14-(-320-3915-7197)</f>
        <v>-7997</v>
      </c>
      <c r="C14" s="27"/>
      <c r="D14" s="27">
        <v>-7540</v>
      </c>
      <c r="F14" s="24">
        <f>-10095-490-8844</f>
        <v>-19429</v>
      </c>
      <c r="H14" s="27">
        <v>-25459</v>
      </c>
    </row>
    <row r="15" spans="1:8" ht="13.5">
      <c r="A15" s="27"/>
      <c r="B15" s="31"/>
      <c r="C15" s="27"/>
      <c r="D15" s="27"/>
      <c r="F15" s="31"/>
      <c r="G15" s="32"/>
      <c r="H15" s="27"/>
    </row>
    <row r="16" spans="1:8" ht="13.5">
      <c r="A16" s="27" t="s">
        <v>64</v>
      </c>
      <c r="B16" s="24">
        <f>F16-133</f>
        <v>162</v>
      </c>
      <c r="C16" s="27"/>
      <c r="D16" s="27">
        <v>43</v>
      </c>
      <c r="F16" s="24">
        <v>295</v>
      </c>
      <c r="H16" s="27">
        <v>836</v>
      </c>
    </row>
    <row r="17" spans="1:8" ht="13.5">
      <c r="A17" s="27"/>
      <c r="B17" s="33"/>
      <c r="C17" s="27"/>
      <c r="D17" s="33"/>
      <c r="F17" s="33"/>
      <c r="H17" s="33"/>
    </row>
    <row r="18" spans="1:3" ht="13.5">
      <c r="A18" s="27"/>
      <c r="C18" s="27"/>
    </row>
    <row r="19" spans="1:8" ht="13.5">
      <c r="A19" s="27" t="s">
        <v>135</v>
      </c>
      <c r="B19" s="34">
        <f>B12+B14+B16</f>
        <v>-4490</v>
      </c>
      <c r="C19" s="27"/>
      <c r="D19" s="24">
        <f>SUM(D12:D16)</f>
        <v>-750</v>
      </c>
      <c r="F19" s="34">
        <f>F12+F14+F16</f>
        <v>-7601</v>
      </c>
      <c r="G19" s="35"/>
      <c r="H19" s="24">
        <f>SUM(H12:H16)</f>
        <v>-4641</v>
      </c>
    </row>
    <row r="20" spans="2:7" ht="13.5">
      <c r="B20" s="31"/>
      <c r="F20" s="31"/>
      <c r="G20" s="32"/>
    </row>
    <row r="21" spans="1:8" ht="13.5">
      <c r="A21" s="27" t="s">
        <v>65</v>
      </c>
      <c r="B21" s="24">
        <f>F21-(-3196)</f>
        <v>-1375</v>
      </c>
      <c r="C21" s="27"/>
      <c r="D21" s="24">
        <v>-1923</v>
      </c>
      <c r="F21" s="24">
        <v>-4571</v>
      </c>
      <c r="H21" s="24">
        <v>-6017</v>
      </c>
    </row>
    <row r="22" spans="1:8" ht="13.5">
      <c r="A22" s="27"/>
      <c r="B22" s="33"/>
      <c r="C22" s="27"/>
      <c r="D22" s="33"/>
      <c r="F22" s="33"/>
      <c r="H22" s="33"/>
    </row>
    <row r="23" spans="1:3" ht="13.5">
      <c r="A23" s="27"/>
      <c r="C23" s="27"/>
    </row>
    <row r="24" spans="1:8" ht="13.5">
      <c r="A24" s="27" t="s">
        <v>47</v>
      </c>
      <c r="B24" s="34">
        <f>B19+B21</f>
        <v>-5865</v>
      </c>
      <c r="C24" s="27"/>
      <c r="D24" s="24">
        <f>SUM(D19:D21)</f>
        <v>-2673</v>
      </c>
      <c r="F24" s="34">
        <f>F19+F21</f>
        <v>-12172</v>
      </c>
      <c r="G24" s="35"/>
      <c r="H24" s="24">
        <f>SUM(H19:H21)</f>
        <v>-10658</v>
      </c>
    </row>
    <row r="25" spans="1:7" ht="13.5">
      <c r="A25" s="27"/>
      <c r="B25" s="34"/>
      <c r="C25" s="27"/>
      <c r="F25" s="34"/>
      <c r="G25" s="35"/>
    </row>
    <row r="26" spans="1:8" ht="13.5">
      <c r="A26" s="27" t="s">
        <v>107</v>
      </c>
      <c r="B26" s="24">
        <f>F26-660</f>
        <v>797</v>
      </c>
      <c r="C26" s="27"/>
      <c r="D26" s="24">
        <v>-139</v>
      </c>
      <c r="F26" s="24">
        <v>1457</v>
      </c>
      <c r="H26" s="24">
        <v>-424</v>
      </c>
    </row>
    <row r="27" spans="2:8" ht="13.5">
      <c r="B27" s="36"/>
      <c r="D27" s="33"/>
      <c r="F27" s="36"/>
      <c r="G27" s="35"/>
      <c r="H27" s="33"/>
    </row>
    <row r="28" spans="2:7" ht="13.5">
      <c r="B28" s="34"/>
      <c r="F28" s="34"/>
      <c r="G28" s="35"/>
    </row>
    <row r="29" spans="1:8" ht="13.5">
      <c r="A29" s="27" t="s">
        <v>136</v>
      </c>
      <c r="B29" s="34">
        <f>B24+B26</f>
        <v>-5068</v>
      </c>
      <c r="C29" s="27"/>
      <c r="D29" s="24">
        <f>SUM(D24:D26)</f>
        <v>-2812</v>
      </c>
      <c r="F29" s="34">
        <f>F24+F26</f>
        <v>-10715</v>
      </c>
      <c r="G29" s="35"/>
      <c r="H29" s="24">
        <f>SUM(H24:H26)</f>
        <v>-11082</v>
      </c>
    </row>
    <row r="30" spans="1:7" ht="13.5">
      <c r="A30" s="27"/>
      <c r="B30" s="34"/>
      <c r="C30" s="27"/>
      <c r="F30" s="34"/>
      <c r="G30" s="35"/>
    </row>
    <row r="31" spans="1:8" ht="13.5">
      <c r="A31" s="27" t="s">
        <v>66</v>
      </c>
      <c r="B31" s="34">
        <v>0</v>
      </c>
      <c r="C31" s="27"/>
      <c r="D31" s="24">
        <v>0</v>
      </c>
      <c r="F31" s="34">
        <v>0</v>
      </c>
      <c r="G31" s="35"/>
      <c r="H31" s="24">
        <v>0</v>
      </c>
    </row>
    <row r="32" spans="1:8" ht="13.5">
      <c r="A32" s="27"/>
      <c r="B32" s="36"/>
      <c r="C32" s="27"/>
      <c r="D32" s="33"/>
      <c r="F32" s="36"/>
      <c r="G32" s="35"/>
      <c r="H32" s="33"/>
    </row>
    <row r="33" spans="1:7" ht="13.5">
      <c r="A33" s="27"/>
      <c r="B33" s="34"/>
      <c r="C33" s="27"/>
      <c r="F33" s="34"/>
      <c r="G33" s="35"/>
    </row>
    <row r="34" spans="1:8" ht="14.25" thickBot="1">
      <c r="A34" s="27" t="s">
        <v>133</v>
      </c>
      <c r="B34" s="38">
        <f>B29</f>
        <v>-5068</v>
      </c>
      <c r="C34" s="27"/>
      <c r="D34" s="37">
        <f>SUM(D29:D31)</f>
        <v>-2812</v>
      </c>
      <c r="F34" s="38">
        <f>F29</f>
        <v>-10715</v>
      </c>
      <c r="G34" s="35"/>
      <c r="H34" s="37">
        <f>SUM(H29:H31)</f>
        <v>-11082</v>
      </c>
    </row>
    <row r="35" spans="4:8" ht="14.25" thickTop="1">
      <c r="D35" s="25"/>
      <c r="F35" s="32"/>
      <c r="G35" s="32"/>
      <c r="H35" s="25"/>
    </row>
    <row r="36" spans="1:7" ht="13.5">
      <c r="A36" s="24" t="s">
        <v>137</v>
      </c>
      <c r="F36" s="31"/>
      <c r="G36" s="32"/>
    </row>
    <row r="37" spans="1:8" ht="13.5">
      <c r="A37" s="85" t="s">
        <v>113</v>
      </c>
      <c r="B37" s="78">
        <f>B29/184098*100</f>
        <v>-2.7528816173994284</v>
      </c>
      <c r="C37" s="27"/>
      <c r="D37" s="39">
        <f>D34/112758*100</f>
        <v>-2.4938363575090015</v>
      </c>
      <c r="E37" s="39"/>
      <c r="F37" s="40">
        <f>F29/182873*100</f>
        <v>-5.859257517512153</v>
      </c>
      <c r="G37" s="40"/>
      <c r="H37" s="39">
        <f>H34/110890*100</f>
        <v>-9.993687438001624</v>
      </c>
    </row>
    <row r="38" spans="1:8" ht="13.5">
      <c r="A38" s="85" t="s">
        <v>114</v>
      </c>
      <c r="B38" s="41" t="s">
        <v>96</v>
      </c>
      <c r="C38" s="27"/>
      <c r="D38" s="41" t="s">
        <v>96</v>
      </c>
      <c r="E38" s="41"/>
      <c r="F38" s="40" t="s">
        <v>96</v>
      </c>
      <c r="G38" s="40"/>
      <c r="H38" s="41" t="s">
        <v>96</v>
      </c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>
      <c r="A54" s="24" t="s">
        <v>77</v>
      </c>
    </row>
    <row r="55" ht="13.5">
      <c r="A55" s="24" t="s">
        <v>129</v>
      </c>
    </row>
  </sheetData>
  <sheetProtection/>
  <printOptions horizontalCentered="1"/>
  <pageMargins left="0.45" right="0.2" top="0.65" bottom="0.6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SheetLayoutView="100" zoomScalePageLayoutView="0" workbookViewId="0" topLeftCell="A28">
      <selection activeCell="B45" sqref="B45"/>
    </sheetView>
  </sheetViews>
  <sheetFormatPr defaultColWidth="9.140625" defaultRowHeight="12.75"/>
  <cols>
    <col min="1" max="1" width="51.28125" style="27" customWidth="1"/>
    <col min="2" max="2" width="14.28125" style="86" bestFit="1" customWidth="1"/>
    <col min="3" max="3" width="1.7109375" style="86" customWidth="1"/>
    <col min="4" max="4" width="14.00390625" style="86" customWidth="1"/>
    <col min="5" max="5" width="6.28125" style="27" customWidth="1"/>
    <col min="6" max="6" width="11.421875" style="27" customWidth="1"/>
    <col min="7" max="7" width="12.421875" style="27" bestFit="1" customWidth="1"/>
    <col min="8" max="12" width="9.7109375" style="27" customWidth="1"/>
    <col min="13" max="16384" width="9.140625" style="27" customWidth="1"/>
  </cols>
  <sheetData>
    <row r="1" ht="13.5">
      <c r="A1" s="89" t="str">
        <f>Summary!A1</f>
        <v>MITHRIL BERHAD</v>
      </c>
    </row>
    <row r="2" ht="13.5">
      <c r="A2" s="90" t="str">
        <f>Consol_PL!A2</f>
        <v>(Company No.: 577765-U)</v>
      </c>
    </row>
    <row r="4" ht="13.5">
      <c r="A4" s="89" t="s">
        <v>97</v>
      </c>
    </row>
    <row r="5" ht="13.5">
      <c r="A5" s="89" t="s">
        <v>162</v>
      </c>
    </row>
    <row r="6" spans="2:4" ht="13.5">
      <c r="B6" s="67" t="s">
        <v>98</v>
      </c>
      <c r="C6" s="67"/>
      <c r="D6" s="67" t="s">
        <v>98</v>
      </c>
    </row>
    <row r="7" spans="2:4" ht="13.5">
      <c r="B7" s="79" t="str">
        <f>Summary!C15</f>
        <v>31.03.10</v>
      </c>
      <c r="C7" s="67"/>
      <c r="D7" s="79" t="s">
        <v>123</v>
      </c>
    </row>
    <row r="8" spans="2:4" ht="13.5">
      <c r="B8" s="67" t="s">
        <v>24</v>
      </c>
      <c r="C8" s="67"/>
      <c r="D8" s="67" t="s">
        <v>25</v>
      </c>
    </row>
    <row r="9" spans="2:4" s="81" customFormat="1" ht="15">
      <c r="B9" s="91" t="s">
        <v>92</v>
      </c>
      <c r="C9" s="68"/>
      <c r="D9" s="91" t="s">
        <v>92</v>
      </c>
    </row>
    <row r="10" spans="1:4" s="81" customFormat="1" ht="15">
      <c r="A10" s="92" t="s">
        <v>35</v>
      </c>
      <c r="B10" s="42"/>
      <c r="C10" s="28"/>
      <c r="D10" s="42"/>
    </row>
    <row r="11" ht="13.5">
      <c r="A11" s="89" t="s">
        <v>67</v>
      </c>
    </row>
    <row r="12" spans="1:4" ht="13.5">
      <c r="A12" s="27" t="s">
        <v>99</v>
      </c>
      <c r="B12" s="86">
        <v>5189</v>
      </c>
      <c r="D12" s="86">
        <v>9270</v>
      </c>
    </row>
    <row r="13" spans="1:4" ht="13.5">
      <c r="A13" s="27" t="s">
        <v>78</v>
      </c>
      <c r="B13" s="86">
        <v>0</v>
      </c>
      <c r="D13" s="86">
        <v>2097</v>
      </c>
    </row>
    <row r="14" spans="1:4" ht="13.5">
      <c r="A14" s="27" t="s">
        <v>23</v>
      </c>
      <c r="B14" s="86">
        <v>100000</v>
      </c>
      <c r="D14" s="86">
        <v>100000</v>
      </c>
    </row>
    <row r="15" spans="1:4" ht="13.5">
      <c r="A15" s="27" t="s">
        <v>18</v>
      </c>
      <c r="B15" s="93">
        <v>14867</v>
      </c>
      <c r="D15" s="93">
        <v>14867</v>
      </c>
    </row>
    <row r="16" spans="2:4" ht="13.5">
      <c r="B16" s="94">
        <f>SUM(B12:B15)</f>
        <v>120056</v>
      </c>
      <c r="D16" s="94">
        <f>SUM(D12:D15)</f>
        <v>126234</v>
      </c>
    </row>
    <row r="17" ht="13.5">
      <c r="A17" s="89" t="s">
        <v>100</v>
      </c>
    </row>
    <row r="18" spans="1:4" ht="13.5">
      <c r="A18" s="27" t="s">
        <v>43</v>
      </c>
      <c r="B18" s="86">
        <v>4239</v>
      </c>
      <c r="D18" s="86">
        <v>16193</v>
      </c>
    </row>
    <row r="19" spans="1:4" ht="13.5">
      <c r="A19" s="27" t="s">
        <v>101</v>
      </c>
      <c r="B19" s="86">
        <v>5361</v>
      </c>
      <c r="D19" s="86">
        <v>6973</v>
      </c>
    </row>
    <row r="20" spans="1:4" ht="13.5">
      <c r="A20" s="27" t="s">
        <v>102</v>
      </c>
      <c r="B20" s="86">
        <f>2748+3215</f>
        <v>5963</v>
      </c>
      <c r="D20" s="86">
        <v>4846</v>
      </c>
    </row>
    <row r="21" spans="1:4" ht="13.5">
      <c r="A21" s="27" t="s">
        <v>103</v>
      </c>
      <c r="B21" s="93">
        <v>895</v>
      </c>
      <c r="D21" s="93">
        <v>15420</v>
      </c>
    </row>
    <row r="22" spans="2:4" ht="13.5">
      <c r="B22" s="94">
        <f>SUM(B18:B21)</f>
        <v>16458</v>
      </c>
      <c r="D22" s="94">
        <f>SUM(D18:D21)</f>
        <v>43432</v>
      </c>
    </row>
    <row r="23" spans="1:4" ht="14.25" thickBot="1">
      <c r="A23" s="89" t="s">
        <v>36</v>
      </c>
      <c r="B23" s="95">
        <f>B16+B22</f>
        <v>136514</v>
      </c>
      <c r="D23" s="95">
        <f>D16+D22</f>
        <v>169666</v>
      </c>
    </row>
    <row r="25" ht="13.5">
      <c r="A25" s="89" t="s">
        <v>37</v>
      </c>
    </row>
    <row r="26" ht="13.5">
      <c r="A26" s="89" t="s">
        <v>38</v>
      </c>
    </row>
    <row r="27" spans="1:4" ht="13.5">
      <c r="A27" s="27" t="s">
        <v>108</v>
      </c>
      <c r="B27" s="86">
        <f>Consol_EQ!B32</f>
        <v>49658</v>
      </c>
      <c r="D27" s="86">
        <v>182274</v>
      </c>
    </row>
    <row r="28" spans="1:4" ht="13.5">
      <c r="A28" s="27" t="s">
        <v>79</v>
      </c>
      <c r="B28" s="86">
        <f>Consol_EQ!C32</f>
        <v>0</v>
      </c>
      <c r="D28" s="86">
        <v>80339</v>
      </c>
    </row>
    <row r="29" spans="1:4" ht="13.5">
      <c r="A29" s="27" t="s">
        <v>80</v>
      </c>
      <c r="B29" s="86">
        <f>Consol_EQ!D32</f>
        <v>413</v>
      </c>
      <c r="D29" s="86">
        <v>2274</v>
      </c>
    </row>
    <row r="30" ht="13.5">
      <c r="A30" s="27" t="s">
        <v>156</v>
      </c>
    </row>
    <row r="31" spans="1:4" ht="13.5">
      <c r="A31" s="27" t="s">
        <v>157</v>
      </c>
      <c r="B31" s="86">
        <f>Consol_EQ!E32</f>
        <v>1511</v>
      </c>
      <c r="D31" s="86">
        <v>0</v>
      </c>
    </row>
    <row r="32" spans="1:4" ht="13.5">
      <c r="A32" s="27" t="s">
        <v>19</v>
      </c>
      <c r="B32" s="86">
        <f>Consol_EQ!G32</f>
        <v>8674</v>
      </c>
      <c r="D32" s="86">
        <v>9521</v>
      </c>
    </row>
    <row r="33" spans="1:4" ht="13.5">
      <c r="A33" s="27" t="s">
        <v>110</v>
      </c>
      <c r="B33" s="93">
        <f>Consol_EQ!H32</f>
        <v>-13882</v>
      </c>
      <c r="D33" s="93">
        <v>-220545</v>
      </c>
    </row>
    <row r="34" spans="1:4" ht="13.5">
      <c r="A34" s="89" t="s">
        <v>39</v>
      </c>
      <c r="B34" s="94">
        <f>SUM(B27:B33)</f>
        <v>46374</v>
      </c>
      <c r="D34" s="94">
        <f>SUM(D27:D33)</f>
        <v>53863</v>
      </c>
    </row>
    <row r="36" ht="13.5">
      <c r="A36" s="89" t="s">
        <v>40</v>
      </c>
    </row>
    <row r="37" spans="1:4" ht="13.5">
      <c r="A37" s="27" t="s">
        <v>109</v>
      </c>
      <c r="B37" s="86">
        <f>53755-B38</f>
        <v>15623</v>
      </c>
      <c r="D37" s="86">
        <f>58488-D38</f>
        <v>18008</v>
      </c>
    </row>
    <row r="38" spans="1:4" ht="13.5">
      <c r="A38" s="27" t="s">
        <v>20</v>
      </c>
      <c r="B38" s="86">
        <v>38132</v>
      </c>
      <c r="D38" s="86">
        <v>40480</v>
      </c>
    </row>
    <row r="39" spans="1:4" ht="13.5">
      <c r="A39" s="27" t="s">
        <v>68</v>
      </c>
      <c r="B39" s="86">
        <v>74</v>
      </c>
      <c r="D39" s="86">
        <v>510</v>
      </c>
    </row>
    <row r="40" spans="2:4" ht="13.5">
      <c r="B40" s="94">
        <f>SUM(B37:B39)</f>
        <v>53829</v>
      </c>
      <c r="D40" s="94">
        <f>SUM(D37:D39)</f>
        <v>58998</v>
      </c>
    </row>
    <row r="42" ht="13.5">
      <c r="A42" s="89" t="s">
        <v>104</v>
      </c>
    </row>
    <row r="43" spans="1:4" ht="13.5">
      <c r="A43" s="27" t="s">
        <v>106</v>
      </c>
      <c r="B43" s="86">
        <v>19565</v>
      </c>
      <c r="D43" s="86">
        <v>27748</v>
      </c>
    </row>
    <row r="44" spans="1:4" ht="13.5">
      <c r="A44" s="27" t="s">
        <v>105</v>
      </c>
      <c r="B44" s="86">
        <f>440+15502</f>
        <v>15942</v>
      </c>
      <c r="D44" s="86">
        <v>27685</v>
      </c>
    </row>
    <row r="45" spans="1:4" ht="13.5">
      <c r="A45" s="27" t="s">
        <v>153</v>
      </c>
      <c r="B45" s="86">
        <v>804</v>
      </c>
      <c r="D45" s="86">
        <v>1372</v>
      </c>
    </row>
    <row r="46" spans="2:4" ht="13.5">
      <c r="B46" s="94">
        <f>SUM(B43:B45)</f>
        <v>36311</v>
      </c>
      <c r="D46" s="94">
        <f>SUM(D43:D45)</f>
        <v>56805</v>
      </c>
    </row>
    <row r="47" spans="1:4" ht="13.5">
      <c r="A47" s="89" t="s">
        <v>41</v>
      </c>
      <c r="B47" s="94">
        <f>B40+B46</f>
        <v>90140</v>
      </c>
      <c r="D47" s="94">
        <f>D40+D46</f>
        <v>115803</v>
      </c>
    </row>
    <row r="48" spans="1:4" ht="14.25" thickBot="1">
      <c r="A48" s="89" t="s">
        <v>42</v>
      </c>
      <c r="B48" s="95">
        <f>B34+B47</f>
        <v>136514</v>
      </c>
      <c r="D48" s="95">
        <f>D34+D47</f>
        <v>169666</v>
      </c>
    </row>
    <row r="56" ht="13.5">
      <c r="A56" s="27" t="s">
        <v>81</v>
      </c>
    </row>
    <row r="57" ht="13.5">
      <c r="A57" s="27" t="s">
        <v>129</v>
      </c>
    </row>
    <row r="61" spans="2:4" ht="13.5">
      <c r="B61" s="86">
        <f>B23-B48</f>
        <v>0</v>
      </c>
      <c r="C61" s="86">
        <f>C23-C48</f>
        <v>0</v>
      </c>
      <c r="D61" s="86">
        <f>D23-D48</f>
        <v>0</v>
      </c>
    </row>
  </sheetData>
  <sheetProtection/>
  <printOptions horizontalCentered="1"/>
  <pageMargins left="0.68" right="0.39" top="0.67" bottom="0.49" header="0.5" footer="0.39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zoomScalePageLayoutView="0" workbookViewId="0" topLeftCell="A45">
      <selection activeCell="B42" sqref="B42"/>
    </sheetView>
  </sheetViews>
  <sheetFormatPr defaultColWidth="9.140625" defaultRowHeight="12.75"/>
  <cols>
    <col min="1" max="1" width="2.28125" style="27" customWidth="1"/>
    <col min="2" max="2" width="2.7109375" style="27" customWidth="1"/>
    <col min="3" max="3" width="54.140625" style="27" customWidth="1"/>
    <col min="4" max="4" width="14.28125" style="86" customWidth="1"/>
    <col min="5" max="5" width="3.140625" style="86" customWidth="1"/>
    <col min="6" max="6" width="14.28125" style="86" customWidth="1"/>
    <col min="7" max="7" width="7.140625" style="27" customWidth="1"/>
    <col min="8" max="8" width="10.28125" style="27" bestFit="1" customWidth="1"/>
    <col min="9" max="16384" width="9.140625" style="27" customWidth="1"/>
  </cols>
  <sheetData>
    <row r="1" spans="1:3" ht="13.5">
      <c r="A1" s="89" t="str">
        <f>Summary!A1</f>
        <v>MITHRIL BERHAD</v>
      </c>
      <c r="B1" s="89"/>
      <c r="C1" s="89"/>
    </row>
    <row r="2" spans="1:3" ht="13.5">
      <c r="A2" s="90" t="str">
        <f>Summary!A2</f>
        <v>(Company No.: 577765-U)</v>
      </c>
      <c r="B2" s="89"/>
      <c r="C2" s="89"/>
    </row>
    <row r="3" ht="7.5" customHeight="1"/>
    <row r="4" spans="1:3" ht="13.5">
      <c r="A4" s="89" t="s">
        <v>74</v>
      </c>
      <c r="B4" s="89"/>
      <c r="C4" s="89"/>
    </row>
    <row r="5" spans="1:3" ht="13.5">
      <c r="A5" s="89" t="s">
        <v>163</v>
      </c>
      <c r="B5" s="89"/>
      <c r="C5" s="89"/>
    </row>
    <row r="6" spans="1:3" ht="13.5">
      <c r="A6" s="89"/>
      <c r="B6" s="89"/>
      <c r="C6" s="89"/>
    </row>
    <row r="7" spans="4:6" ht="13.5">
      <c r="D7" s="101" t="s">
        <v>165</v>
      </c>
      <c r="E7" s="66"/>
      <c r="F7" s="101" t="str">
        <f>D7</f>
        <v>9 Months Ended</v>
      </c>
    </row>
    <row r="8" spans="4:6" ht="13.5">
      <c r="D8" s="106" t="str">
        <f>Summary!C15</f>
        <v>31.03.10</v>
      </c>
      <c r="E8" s="66"/>
      <c r="F8" s="106" t="str">
        <f>Summary!E15</f>
        <v>31.03.09</v>
      </c>
    </row>
    <row r="9" spans="4:6" ht="15">
      <c r="D9" s="102" t="s">
        <v>92</v>
      </c>
      <c r="E9" s="66"/>
      <c r="F9" s="102" t="s">
        <v>92</v>
      </c>
    </row>
    <row r="10" spans="1:3" ht="13.5">
      <c r="A10" s="89" t="s">
        <v>5</v>
      </c>
      <c r="B10" s="89"/>
      <c r="C10" s="89"/>
    </row>
    <row r="11" ht="6.75" customHeight="1"/>
    <row r="12" spans="2:6" s="81" customFormat="1" ht="13.5">
      <c r="B12" s="81" t="s">
        <v>47</v>
      </c>
      <c r="D12" s="87">
        <f>Consol_PL!F24</f>
        <v>-12172</v>
      </c>
      <c r="E12" s="87"/>
      <c r="F12" s="87">
        <f>Consol_PL!H24</f>
        <v>-10658</v>
      </c>
    </row>
    <row r="13" spans="2:6" s="81" customFormat="1" ht="13.5">
      <c r="B13" s="81" t="s">
        <v>61</v>
      </c>
      <c r="D13" s="87"/>
      <c r="E13" s="87"/>
      <c r="F13" s="87"/>
    </row>
    <row r="14" spans="3:6" s="81" customFormat="1" ht="13.5">
      <c r="C14" s="81" t="s">
        <v>44</v>
      </c>
      <c r="D14" s="87">
        <v>1155</v>
      </c>
      <c r="E14" s="87"/>
      <c r="F14" s="87">
        <v>3072</v>
      </c>
    </row>
    <row r="15" spans="3:6" s="81" customFormat="1" ht="13.5">
      <c r="C15" s="81" t="s">
        <v>45</v>
      </c>
      <c r="D15" s="87">
        <v>66</v>
      </c>
      <c r="E15" s="87"/>
      <c r="F15" s="87">
        <v>138</v>
      </c>
    </row>
    <row r="16" spans="3:6" s="81" customFormat="1" ht="13.5">
      <c r="C16" s="81" t="s">
        <v>48</v>
      </c>
      <c r="D16" s="87">
        <v>4671</v>
      </c>
      <c r="E16" s="87"/>
      <c r="F16" s="87">
        <v>6017</v>
      </c>
    </row>
    <row r="17" spans="3:6" s="81" customFormat="1" ht="13.5">
      <c r="C17" s="81" t="s">
        <v>6</v>
      </c>
      <c r="D17" s="87">
        <v>0</v>
      </c>
      <c r="E17" s="87"/>
      <c r="F17" s="87">
        <v>-301</v>
      </c>
    </row>
    <row r="18" spans="3:6" s="81" customFormat="1" ht="13.5">
      <c r="C18" s="81" t="s">
        <v>1</v>
      </c>
      <c r="D18" s="87">
        <v>-7</v>
      </c>
      <c r="E18" s="87"/>
      <c r="F18" s="87">
        <v>-32</v>
      </c>
    </row>
    <row r="19" spans="3:6" s="81" customFormat="1" ht="13.5">
      <c r="C19" s="81" t="s">
        <v>127</v>
      </c>
      <c r="D19" s="87">
        <v>-348</v>
      </c>
      <c r="E19" s="87"/>
      <c r="F19" s="87">
        <v>-490</v>
      </c>
    </row>
    <row r="20" spans="3:6" s="81" customFormat="1" ht="13.5">
      <c r="C20" s="81" t="s">
        <v>146</v>
      </c>
      <c r="D20" s="87">
        <v>274</v>
      </c>
      <c r="E20" s="87"/>
      <c r="F20" s="87">
        <v>3783</v>
      </c>
    </row>
    <row r="21" spans="3:6" s="81" customFormat="1" ht="13.5">
      <c r="C21" s="81" t="s">
        <v>169</v>
      </c>
      <c r="D21" s="87">
        <v>3593</v>
      </c>
      <c r="E21" s="87"/>
      <c r="F21" s="87">
        <v>-7</v>
      </c>
    </row>
    <row r="22" spans="3:6" s="81" customFormat="1" ht="13.5">
      <c r="C22" s="81" t="s">
        <v>170</v>
      </c>
      <c r="D22" s="87">
        <v>16</v>
      </c>
      <c r="E22" s="87"/>
      <c r="F22" s="87">
        <v>0</v>
      </c>
    </row>
    <row r="23" spans="3:6" s="81" customFormat="1" ht="13.5">
      <c r="C23" s="81" t="s">
        <v>128</v>
      </c>
      <c r="D23" s="93">
        <v>0</v>
      </c>
      <c r="E23" s="87"/>
      <c r="F23" s="93">
        <v>842</v>
      </c>
    </row>
    <row r="24" spans="2:6" s="81" customFormat="1" ht="13.5">
      <c r="B24" s="96" t="s">
        <v>140</v>
      </c>
      <c r="D24" s="87">
        <f>SUM(D12:D23)</f>
        <v>-2752</v>
      </c>
      <c r="E24" s="87"/>
      <c r="F24" s="87">
        <f>SUM(F12:F23)</f>
        <v>2364</v>
      </c>
    </row>
    <row r="25" spans="4:6" s="81" customFormat="1" ht="7.5" customHeight="1">
      <c r="D25" s="87"/>
      <c r="E25" s="87"/>
      <c r="F25" s="87"/>
    </row>
    <row r="26" spans="2:6" s="81" customFormat="1" ht="13.5">
      <c r="B26" s="81" t="s">
        <v>7</v>
      </c>
      <c r="D26" s="87"/>
      <c r="E26" s="87"/>
      <c r="F26" s="87"/>
    </row>
    <row r="27" spans="3:6" s="81" customFormat="1" ht="13.5">
      <c r="C27" s="97" t="s">
        <v>176</v>
      </c>
      <c r="D27" s="87">
        <v>1960</v>
      </c>
      <c r="E27" s="87"/>
      <c r="F27" s="87">
        <v>257</v>
      </c>
    </row>
    <row r="28" spans="3:6" s="81" customFormat="1" ht="13.5">
      <c r="C28" s="97" t="s">
        <v>179</v>
      </c>
      <c r="D28" s="87">
        <v>317</v>
      </c>
      <c r="E28" s="87"/>
      <c r="F28" s="87">
        <v>5769</v>
      </c>
    </row>
    <row r="29" spans="3:6" s="81" customFormat="1" ht="13.5">
      <c r="C29" s="97" t="s">
        <v>144</v>
      </c>
      <c r="D29" s="87">
        <v>-12794</v>
      </c>
      <c r="E29" s="87"/>
      <c r="F29" s="87">
        <v>-5022</v>
      </c>
    </row>
    <row r="30" spans="3:6" s="81" customFormat="1" ht="13.5">
      <c r="C30" s="78" t="s">
        <v>33</v>
      </c>
      <c r="D30" s="87">
        <v>0</v>
      </c>
      <c r="E30" s="87"/>
      <c r="F30" s="87">
        <v>-63</v>
      </c>
    </row>
    <row r="31" spans="2:6" s="81" customFormat="1" ht="13.5">
      <c r="B31" s="81" t="s">
        <v>141</v>
      </c>
      <c r="D31" s="98">
        <f>SUM(D24:D30)</f>
        <v>-13269</v>
      </c>
      <c r="E31" s="87"/>
      <c r="F31" s="98">
        <f>SUM(F24:F30)</f>
        <v>3305</v>
      </c>
    </row>
    <row r="32" spans="3:6" s="81" customFormat="1" ht="13.5">
      <c r="C32" s="81" t="s">
        <v>177</v>
      </c>
      <c r="D32" s="87">
        <v>454</v>
      </c>
      <c r="E32" s="87"/>
      <c r="F32" s="87">
        <v>84</v>
      </c>
    </row>
    <row r="33" spans="2:6" s="81" customFormat="1" ht="13.5">
      <c r="B33" s="81" t="s">
        <v>142</v>
      </c>
      <c r="D33" s="94">
        <f>SUM(D31:D32)</f>
        <v>-12815</v>
      </c>
      <c r="E33" s="87"/>
      <c r="F33" s="94">
        <f>SUM(F31:F32)</f>
        <v>3389</v>
      </c>
    </row>
    <row r="34" spans="1:6" s="81" customFormat="1" ht="7.5" customHeight="1">
      <c r="A34" s="92"/>
      <c r="B34" s="92"/>
      <c r="C34" s="92"/>
      <c r="D34" s="87"/>
      <c r="E34" s="87"/>
      <c r="F34" s="87"/>
    </row>
    <row r="35" spans="1:6" s="81" customFormat="1" ht="13.5">
      <c r="A35" s="92" t="s">
        <v>8</v>
      </c>
      <c r="B35" s="92"/>
      <c r="C35" s="92"/>
      <c r="D35" s="87"/>
      <c r="E35" s="87"/>
      <c r="F35" s="87"/>
    </row>
    <row r="36" spans="1:6" s="81" customFormat="1" ht="6.75" customHeight="1">
      <c r="A36" s="92"/>
      <c r="B36" s="92"/>
      <c r="C36" s="92"/>
      <c r="D36" s="87"/>
      <c r="E36" s="87"/>
      <c r="F36" s="87"/>
    </row>
    <row r="37" spans="2:6" s="81" customFormat="1" ht="13.5">
      <c r="B37" s="81" t="s">
        <v>9</v>
      </c>
      <c r="D37" s="87">
        <v>-62</v>
      </c>
      <c r="E37" s="87"/>
      <c r="F37" s="87">
        <v>-293</v>
      </c>
    </row>
    <row r="38" spans="2:6" s="81" customFormat="1" ht="13.5">
      <c r="B38" s="81" t="s">
        <v>34</v>
      </c>
      <c r="D38" s="87">
        <v>0</v>
      </c>
      <c r="E38" s="87"/>
      <c r="F38" s="87">
        <v>28</v>
      </c>
    </row>
    <row r="39" spans="2:6" s="81" customFormat="1" ht="13.5">
      <c r="B39" s="81" t="s">
        <v>121</v>
      </c>
      <c r="D39" s="87">
        <v>0</v>
      </c>
      <c r="E39" s="87"/>
      <c r="F39" s="87">
        <v>-3</v>
      </c>
    </row>
    <row r="40" spans="2:6" s="81" customFormat="1" ht="13.5">
      <c r="B40" s="81" t="s">
        <v>10</v>
      </c>
      <c r="D40" s="87">
        <v>0</v>
      </c>
      <c r="E40" s="87"/>
      <c r="F40" s="87">
        <v>301</v>
      </c>
    </row>
    <row r="41" spans="2:6" s="81" customFormat="1" ht="13.5">
      <c r="B41" s="81" t="s">
        <v>181</v>
      </c>
      <c r="D41" s="87">
        <v>11173</v>
      </c>
      <c r="E41" s="87"/>
      <c r="F41" s="87">
        <v>2310</v>
      </c>
    </row>
    <row r="42" spans="2:6" s="81" customFormat="1" ht="13.5">
      <c r="B42" s="81" t="s">
        <v>180</v>
      </c>
      <c r="D42" s="94">
        <f>SUM(D37:D41)</f>
        <v>11111</v>
      </c>
      <c r="E42" s="87"/>
      <c r="F42" s="94">
        <f>SUM(F37:F41)</f>
        <v>2343</v>
      </c>
    </row>
    <row r="43" spans="4:6" s="81" customFormat="1" ht="6.75" customHeight="1">
      <c r="D43" s="87"/>
      <c r="E43" s="87"/>
      <c r="F43" s="87"/>
    </row>
    <row r="44" spans="1:6" s="81" customFormat="1" ht="13.5">
      <c r="A44" s="92" t="s">
        <v>11</v>
      </c>
      <c r="B44" s="92"/>
      <c r="C44" s="92"/>
      <c r="D44" s="87"/>
      <c r="E44" s="87"/>
      <c r="F44" s="87"/>
    </row>
    <row r="45" spans="4:6" s="81" customFormat="1" ht="7.5" customHeight="1">
      <c r="D45" s="87"/>
      <c r="E45" s="87"/>
      <c r="F45" s="87"/>
    </row>
    <row r="46" spans="2:6" s="81" customFormat="1" ht="13.5">
      <c r="B46" s="81" t="s">
        <v>178</v>
      </c>
      <c r="D46" s="87">
        <v>-1751</v>
      </c>
      <c r="E46" s="87"/>
      <c r="F46" s="87">
        <v>-678</v>
      </c>
    </row>
    <row r="47" spans="2:6" s="81" customFormat="1" ht="13.5">
      <c r="B47" s="81" t="s">
        <v>171</v>
      </c>
      <c r="D47" s="87">
        <v>-4980</v>
      </c>
      <c r="E47" s="87"/>
      <c r="F47" s="87">
        <v>-267</v>
      </c>
    </row>
    <row r="48" spans="2:6" s="81" customFormat="1" ht="13.5">
      <c r="B48" s="81" t="s">
        <v>21</v>
      </c>
      <c r="D48" s="87">
        <v>-5000</v>
      </c>
      <c r="E48" s="87"/>
      <c r="F48" s="87">
        <v>-900</v>
      </c>
    </row>
    <row r="49" spans="2:6" s="81" customFormat="1" ht="13.5">
      <c r="B49" s="81" t="s">
        <v>22</v>
      </c>
      <c r="D49" s="87">
        <v>-749</v>
      </c>
      <c r="E49" s="87"/>
      <c r="F49" s="87">
        <v>-997</v>
      </c>
    </row>
    <row r="50" spans="2:6" s="81" customFormat="1" ht="13.5">
      <c r="B50" s="81" t="s">
        <v>126</v>
      </c>
      <c r="D50" s="94">
        <f>SUM(D46:D49)</f>
        <v>-12480</v>
      </c>
      <c r="E50" s="87"/>
      <c r="F50" s="94">
        <f>SUM(F46:F49)</f>
        <v>-2842</v>
      </c>
    </row>
    <row r="51" spans="4:6" s="81" customFormat="1" ht="7.5" customHeight="1">
      <c r="D51" s="87"/>
      <c r="E51" s="87"/>
      <c r="F51" s="87"/>
    </row>
    <row r="52" spans="1:6" s="81" customFormat="1" ht="13.5">
      <c r="A52" s="92" t="s">
        <v>143</v>
      </c>
      <c r="B52" s="92"/>
      <c r="C52" s="92"/>
      <c r="D52" s="87">
        <f>D33+D42+D50</f>
        <v>-14184</v>
      </c>
      <c r="E52" s="87"/>
      <c r="F52" s="87">
        <f>F33+F42+F50</f>
        <v>2890</v>
      </c>
    </row>
    <row r="53" spans="1:6" s="81" customFormat="1" ht="13.5">
      <c r="A53" s="81" t="s">
        <v>2</v>
      </c>
      <c r="B53" s="92"/>
      <c r="C53" s="92"/>
      <c r="D53" s="87">
        <v>13509</v>
      </c>
      <c r="E53" s="87"/>
      <c r="F53" s="87">
        <v>11061</v>
      </c>
    </row>
    <row r="54" spans="1:6" s="81" customFormat="1" ht="14.25" thickBot="1">
      <c r="A54" s="92" t="s">
        <v>112</v>
      </c>
      <c r="B54" s="92"/>
      <c r="C54" s="92"/>
      <c r="D54" s="99">
        <f>SUM(D52:D53)</f>
        <v>-675</v>
      </c>
      <c r="E54" s="87"/>
      <c r="F54" s="99">
        <f>SUM(F52:F53)</f>
        <v>13951</v>
      </c>
    </row>
    <row r="55" spans="1:6" s="81" customFormat="1" ht="14.25" thickTop="1">
      <c r="A55" s="92"/>
      <c r="B55" s="92"/>
      <c r="C55" s="92"/>
      <c r="D55" s="87"/>
      <c r="E55" s="87"/>
      <c r="F55" s="87"/>
    </row>
    <row r="56" spans="1:6" s="81" customFormat="1" ht="13.5">
      <c r="A56" s="81" t="s">
        <v>12</v>
      </c>
      <c r="D56" s="87"/>
      <c r="E56" s="87"/>
      <c r="F56" s="87"/>
    </row>
    <row r="57" spans="2:6" s="81" customFormat="1" ht="13.5">
      <c r="B57" s="81" t="s">
        <v>118</v>
      </c>
      <c r="D57" s="87">
        <v>0</v>
      </c>
      <c r="E57" s="87"/>
      <c r="F57" s="87">
        <v>12850</v>
      </c>
    </row>
    <row r="58" spans="2:6" s="81" customFormat="1" ht="13.5">
      <c r="B58" s="81" t="s">
        <v>119</v>
      </c>
      <c r="D58" s="87">
        <v>895</v>
      </c>
      <c r="E58" s="87"/>
      <c r="F58" s="87">
        <v>2518</v>
      </c>
    </row>
    <row r="59" spans="2:6" ht="13.5">
      <c r="B59" s="27" t="s">
        <v>120</v>
      </c>
      <c r="D59" s="86">
        <v>-1570</v>
      </c>
      <c r="F59" s="86">
        <v>-1417</v>
      </c>
    </row>
    <row r="60" spans="4:6" ht="14.25" thickBot="1">
      <c r="D60" s="99">
        <f>SUM(D57:D59)</f>
        <v>-675</v>
      </c>
      <c r="E60" s="100"/>
      <c r="F60" s="99">
        <f>SUM(F57:F59)</f>
        <v>13951</v>
      </c>
    </row>
    <row r="61" spans="4:6" ht="14.25" thickTop="1">
      <c r="D61" s="28"/>
      <c r="E61" s="100"/>
      <c r="F61" s="28"/>
    </row>
    <row r="62" ht="13.5">
      <c r="A62" s="27" t="s">
        <v>69</v>
      </c>
    </row>
    <row r="63" ht="13.5">
      <c r="A63" s="27" t="s">
        <v>129</v>
      </c>
    </row>
    <row r="65" spans="4:6" ht="13.5">
      <c r="D65" s="86">
        <f>D54-D60</f>
        <v>0</v>
      </c>
      <c r="F65" s="86">
        <f>F54-F60</f>
        <v>0</v>
      </c>
    </row>
  </sheetData>
  <sheetProtection/>
  <printOptions horizontalCentered="1"/>
  <pageMargins left="0.44" right="0.34" top="0.53" bottom="0.26" header="0.44" footer="0.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view="pageBreakPreview" zoomScaleSheetLayoutView="100" zoomScalePageLayoutView="0" workbookViewId="0" topLeftCell="A10">
      <selection activeCell="B22" sqref="B22"/>
    </sheetView>
  </sheetViews>
  <sheetFormatPr defaultColWidth="9.140625" defaultRowHeight="12.75"/>
  <cols>
    <col min="1" max="1" width="35.57421875" style="24" customWidth="1"/>
    <col min="2" max="2" width="9.57421875" style="24" bestFit="1" customWidth="1"/>
    <col min="3" max="3" width="10.421875" style="24" bestFit="1" customWidth="1"/>
    <col min="4" max="4" width="13.57421875" style="24" bestFit="1" customWidth="1"/>
    <col min="5" max="5" width="13.140625" style="24" bestFit="1" customWidth="1"/>
    <col min="6" max="6" width="14.57421875" style="24" bestFit="1" customWidth="1"/>
    <col min="7" max="7" width="15.00390625" style="24" customWidth="1"/>
    <col min="8" max="8" width="14.28125" style="24" customWidth="1"/>
    <col min="9" max="9" width="10.8515625" style="24" customWidth="1"/>
    <col min="10" max="10" width="0.71875" style="24" customWidth="1"/>
    <col min="11" max="16384" width="9.140625" style="24" customWidth="1"/>
  </cols>
  <sheetData>
    <row r="1" ht="13.5">
      <c r="A1" s="23" t="str">
        <f>'[1]Summary'!A1</f>
        <v>MITHRIL BERHAD</v>
      </c>
    </row>
    <row r="2" ht="13.5">
      <c r="A2" s="7" t="str">
        <f>Summary!A2</f>
        <v>(Company No.: 577765-U)</v>
      </c>
    </row>
    <row r="4" ht="13.5">
      <c r="A4" s="23" t="s">
        <v>71</v>
      </c>
    </row>
    <row r="5" ht="13.5">
      <c r="A5" s="23" t="str">
        <f>Consol_CF!A5</f>
        <v>FOR THE CUMULATIVE QUARTER ENDED 31ST MARCH 2010</v>
      </c>
    </row>
    <row r="6" ht="13.5">
      <c r="A6" s="26"/>
    </row>
    <row r="7" spans="2:9" ht="13.5">
      <c r="B7" s="46"/>
      <c r="C7" s="47" t="s">
        <v>13</v>
      </c>
      <c r="D7" s="69"/>
      <c r="E7" s="69"/>
      <c r="F7" s="69"/>
      <c r="G7" s="48"/>
      <c r="H7" s="49" t="s">
        <v>14</v>
      </c>
      <c r="I7" s="50"/>
    </row>
    <row r="8" spans="2:9" ht="13.5">
      <c r="B8" s="51"/>
      <c r="C8" s="52"/>
      <c r="D8" s="43"/>
      <c r="E8" s="43"/>
      <c r="F8" s="43"/>
      <c r="G8" s="53"/>
      <c r="H8" s="54"/>
      <c r="I8" s="55"/>
    </row>
    <row r="9" spans="2:9" s="29" customFormat="1" ht="13.5">
      <c r="B9" s="51" t="s">
        <v>49</v>
      </c>
      <c r="C9" s="57" t="s">
        <v>49</v>
      </c>
      <c r="D9" s="57" t="s">
        <v>50</v>
      </c>
      <c r="E9" s="88" t="s">
        <v>115</v>
      </c>
      <c r="F9" s="30" t="s">
        <v>124</v>
      </c>
      <c r="G9" s="88" t="s">
        <v>124</v>
      </c>
      <c r="H9" s="51" t="s">
        <v>51</v>
      </c>
      <c r="I9" s="58" t="s">
        <v>15</v>
      </c>
    </row>
    <row r="10" spans="1:9" s="29" customFormat="1" ht="13.5">
      <c r="A10" s="56" t="s">
        <v>76</v>
      </c>
      <c r="B10" s="51" t="s">
        <v>52</v>
      </c>
      <c r="C10" s="57" t="s">
        <v>53</v>
      </c>
      <c r="D10" s="57" t="s">
        <v>54</v>
      </c>
      <c r="E10" s="51" t="s">
        <v>116</v>
      </c>
      <c r="F10" s="30" t="s">
        <v>55</v>
      </c>
      <c r="G10" s="51" t="s">
        <v>55</v>
      </c>
      <c r="H10" s="51" t="s">
        <v>56</v>
      </c>
      <c r="I10" s="58"/>
    </row>
    <row r="11" spans="1:9" s="29" customFormat="1" ht="13.5">
      <c r="A11" s="80" t="str">
        <f>Consol_CF!D8</f>
        <v>31.03.10</v>
      </c>
      <c r="B11" s="54"/>
      <c r="C11" s="52"/>
      <c r="D11" s="52"/>
      <c r="E11" s="54" t="s">
        <v>117</v>
      </c>
      <c r="F11" s="52" t="s">
        <v>125</v>
      </c>
      <c r="G11" s="54" t="s">
        <v>57</v>
      </c>
      <c r="H11" s="54"/>
      <c r="I11" s="53"/>
    </row>
    <row r="12" spans="2:9" ht="13.5">
      <c r="B12" s="51" t="s">
        <v>92</v>
      </c>
      <c r="C12" s="51" t="s">
        <v>92</v>
      </c>
      <c r="D12" s="51" t="s">
        <v>92</v>
      </c>
      <c r="E12" s="51" t="s">
        <v>92</v>
      </c>
      <c r="F12" s="51" t="s">
        <v>92</v>
      </c>
      <c r="G12" s="51" t="s">
        <v>92</v>
      </c>
      <c r="H12" s="51" t="s">
        <v>92</v>
      </c>
      <c r="I12" s="51" t="s">
        <v>92</v>
      </c>
    </row>
    <row r="13" spans="2:9" ht="13.5">
      <c r="B13" s="51"/>
      <c r="C13" s="57"/>
      <c r="D13" s="57"/>
      <c r="E13" s="57"/>
      <c r="F13" s="57"/>
      <c r="G13" s="51"/>
      <c r="H13" s="51"/>
      <c r="I13" s="55"/>
    </row>
    <row r="14" spans="1:10" ht="13.5">
      <c r="A14" s="24" t="s">
        <v>130</v>
      </c>
      <c r="B14" s="60">
        <v>182274</v>
      </c>
      <c r="C14" s="60">
        <f>C53</f>
        <v>80339</v>
      </c>
      <c r="D14" s="60">
        <v>2274</v>
      </c>
      <c r="E14" s="60">
        <v>0</v>
      </c>
      <c r="F14" s="60">
        <v>0</v>
      </c>
      <c r="G14" s="60">
        <v>9521</v>
      </c>
      <c r="H14" s="59">
        <v>-220545</v>
      </c>
      <c r="I14" s="55">
        <f>SUM(B14:H14)</f>
        <v>53863</v>
      </c>
      <c r="J14" s="24">
        <f>I14-'[1]Consol_BS'!D45</f>
        <v>53863</v>
      </c>
    </row>
    <row r="15" spans="2:9" s="25" customFormat="1" ht="5.25" customHeight="1">
      <c r="B15" s="59"/>
      <c r="C15" s="60"/>
      <c r="D15" s="60"/>
      <c r="E15" s="60"/>
      <c r="F15" s="60"/>
      <c r="G15" s="59"/>
      <c r="H15" s="59"/>
      <c r="I15" s="55"/>
    </row>
    <row r="16" spans="1:9" s="25" customFormat="1" ht="13.5">
      <c r="A16" s="25" t="s">
        <v>3</v>
      </c>
      <c r="B16" s="59">
        <v>0</v>
      </c>
      <c r="C16" s="60">
        <v>0</v>
      </c>
      <c r="D16" s="60">
        <v>0</v>
      </c>
      <c r="E16" s="60">
        <v>0</v>
      </c>
      <c r="F16" s="60">
        <v>0</v>
      </c>
      <c r="G16" s="59">
        <v>0</v>
      </c>
      <c r="H16" s="59">
        <f>Consol_PL!F34</f>
        <v>-10715</v>
      </c>
      <c r="I16" s="55">
        <f>SUM(B16:H16)</f>
        <v>-10715</v>
      </c>
    </row>
    <row r="17" spans="2:9" s="81" customFormat="1" ht="5.25" customHeight="1">
      <c r="B17" s="82"/>
      <c r="C17" s="83"/>
      <c r="D17" s="83"/>
      <c r="E17" s="83"/>
      <c r="F17" s="83"/>
      <c r="G17" s="82"/>
      <c r="H17" s="82"/>
      <c r="I17" s="84"/>
    </row>
    <row r="18" spans="1:9" s="25" customFormat="1" ht="13.5">
      <c r="A18" s="25" t="s">
        <v>138</v>
      </c>
      <c r="B18" s="59">
        <v>-136706</v>
      </c>
      <c r="C18" s="60">
        <v>0</v>
      </c>
      <c r="D18" s="60">
        <v>0</v>
      </c>
      <c r="E18" s="60">
        <v>0</v>
      </c>
      <c r="F18" s="60">
        <v>0</v>
      </c>
      <c r="G18" s="59">
        <v>0</v>
      </c>
      <c r="H18" s="59">
        <f>-B18</f>
        <v>136706</v>
      </c>
      <c r="I18" s="55">
        <f>SUM(B18:H18)</f>
        <v>0</v>
      </c>
    </row>
    <row r="19" spans="2:9" s="25" customFormat="1" ht="5.25" customHeight="1">
      <c r="B19" s="59"/>
      <c r="C19" s="60"/>
      <c r="D19" s="60"/>
      <c r="E19" s="60"/>
      <c r="F19" s="60"/>
      <c r="G19" s="59"/>
      <c r="H19" s="59"/>
      <c r="I19" s="55"/>
    </row>
    <row r="20" spans="1:9" s="25" customFormat="1" ht="13.5">
      <c r="A20" s="25" t="s">
        <v>139</v>
      </c>
      <c r="B20" s="59">
        <v>0</v>
      </c>
      <c r="C20" s="60">
        <v>-80339</v>
      </c>
      <c r="D20" s="60">
        <v>0</v>
      </c>
      <c r="E20" s="60">
        <v>0</v>
      </c>
      <c r="F20" s="60">
        <v>0</v>
      </c>
      <c r="G20" s="59">
        <v>0</v>
      </c>
      <c r="H20" s="59">
        <f>-C20</f>
        <v>80339</v>
      </c>
      <c r="I20" s="55">
        <f>SUM(B20:H20)</f>
        <v>0</v>
      </c>
    </row>
    <row r="21" spans="2:9" s="25" customFormat="1" ht="5.25" customHeight="1">
      <c r="B21" s="59"/>
      <c r="C21" s="60"/>
      <c r="D21" s="60"/>
      <c r="E21" s="60"/>
      <c r="F21" s="60"/>
      <c r="G21" s="59"/>
      <c r="H21" s="59"/>
      <c r="I21" s="55"/>
    </row>
    <row r="22" spans="1:9" s="25" customFormat="1" ht="13.5">
      <c r="A22" s="25" t="s">
        <v>173</v>
      </c>
      <c r="B22" s="59">
        <v>4090</v>
      </c>
      <c r="C22" s="60">
        <v>0</v>
      </c>
      <c r="D22" s="60">
        <v>0</v>
      </c>
      <c r="E22" s="60">
        <v>0</v>
      </c>
      <c r="F22" s="60">
        <v>0</v>
      </c>
      <c r="G22" s="59">
        <f>-846-1</f>
        <v>-847</v>
      </c>
      <c r="H22" s="59">
        <v>472</v>
      </c>
      <c r="I22" s="55">
        <f>SUM(B22:H22)</f>
        <v>3715</v>
      </c>
    </row>
    <row r="23" spans="2:9" s="25" customFormat="1" ht="5.25" customHeight="1">
      <c r="B23" s="59"/>
      <c r="C23" s="60"/>
      <c r="D23" s="60"/>
      <c r="E23" s="60"/>
      <c r="F23" s="60"/>
      <c r="G23" s="59"/>
      <c r="H23" s="59"/>
      <c r="I23" s="55"/>
    </row>
    <row r="24" spans="1:9" s="25" customFormat="1" ht="13.5">
      <c r="A24" s="25" t="s">
        <v>147</v>
      </c>
      <c r="B24" s="59"/>
      <c r="C24" s="60"/>
      <c r="D24" s="60"/>
      <c r="E24" s="60"/>
      <c r="F24" s="60"/>
      <c r="G24" s="59"/>
      <c r="H24" s="59"/>
      <c r="I24" s="55"/>
    </row>
    <row r="25" spans="1:9" s="25" customFormat="1" ht="13.5">
      <c r="A25" s="25" t="s">
        <v>148</v>
      </c>
      <c r="B25" s="59"/>
      <c r="C25" s="59"/>
      <c r="D25" s="59"/>
      <c r="E25" s="59"/>
      <c r="F25" s="59"/>
      <c r="G25" s="59"/>
      <c r="H25" s="59"/>
      <c r="I25" s="59"/>
    </row>
    <row r="26" spans="1:9" s="25" customFormat="1" ht="13.5">
      <c r="A26" s="25" t="s">
        <v>149</v>
      </c>
      <c r="B26" s="59">
        <v>0</v>
      </c>
      <c r="C26" s="60">
        <v>0</v>
      </c>
      <c r="D26" s="60">
        <f>-1352-169+11-1</f>
        <v>-1511</v>
      </c>
      <c r="E26" s="60">
        <f>1352+169-11+1</f>
        <v>1511</v>
      </c>
      <c r="F26" s="60">
        <v>0</v>
      </c>
      <c r="G26" s="59">
        <v>0</v>
      </c>
      <c r="H26" s="59">
        <v>0</v>
      </c>
      <c r="I26" s="55">
        <f>SUM(B26:H26)</f>
        <v>0</v>
      </c>
    </row>
    <row r="27" spans="2:9" s="25" customFormat="1" ht="5.25" customHeight="1">
      <c r="B27" s="59"/>
      <c r="C27" s="60"/>
      <c r="D27" s="60"/>
      <c r="E27" s="60"/>
      <c r="F27" s="60"/>
      <c r="G27" s="59"/>
      <c r="H27" s="59"/>
      <c r="I27" s="55"/>
    </row>
    <row r="28" spans="1:9" s="25" customFormat="1" ht="13.5">
      <c r="A28" s="25" t="s">
        <v>154</v>
      </c>
      <c r="B28" s="59">
        <v>0</v>
      </c>
      <c r="C28" s="60">
        <v>0</v>
      </c>
      <c r="D28" s="60">
        <v>-489</v>
      </c>
      <c r="E28" s="60">
        <v>0</v>
      </c>
      <c r="F28" s="60">
        <v>0</v>
      </c>
      <c r="G28" s="59">
        <v>0</v>
      </c>
      <c r="H28" s="59">
        <v>0</v>
      </c>
      <c r="I28" s="55">
        <f>SUM(B28:H28)</f>
        <v>-489</v>
      </c>
    </row>
    <row r="29" spans="2:9" s="25" customFormat="1" ht="5.25" customHeight="1">
      <c r="B29" s="59"/>
      <c r="C29" s="60"/>
      <c r="D29" s="60"/>
      <c r="E29" s="60"/>
      <c r="F29" s="60"/>
      <c r="G29" s="59"/>
      <c r="H29" s="59"/>
      <c r="I29" s="55"/>
    </row>
    <row r="30" spans="1:9" s="25" customFormat="1" ht="13.5">
      <c r="A30" s="25" t="s">
        <v>155</v>
      </c>
      <c r="B30" s="59">
        <v>0</v>
      </c>
      <c r="C30" s="60">
        <v>0</v>
      </c>
      <c r="D30" s="60">
        <v>139</v>
      </c>
      <c r="E30" s="60">
        <v>0</v>
      </c>
      <c r="F30" s="60">
        <v>0</v>
      </c>
      <c r="G30" s="59">
        <v>0</v>
      </c>
      <c r="H30" s="59">
        <v>-139</v>
      </c>
      <c r="I30" s="55">
        <f>SUM(B30:H30)</f>
        <v>0</v>
      </c>
    </row>
    <row r="31" spans="2:9" s="25" customFormat="1" ht="5.25" customHeight="1">
      <c r="B31" s="59"/>
      <c r="C31" s="60"/>
      <c r="D31" s="60"/>
      <c r="E31" s="60"/>
      <c r="F31" s="60"/>
      <c r="G31" s="59"/>
      <c r="H31" s="59"/>
      <c r="I31" s="55"/>
    </row>
    <row r="32" spans="1:9" s="25" customFormat="1" ht="14.25" thickBot="1">
      <c r="A32" s="25" t="s">
        <v>166</v>
      </c>
      <c r="B32" s="61">
        <f aca="true" t="shared" si="0" ref="B32:I32">SUM(B14:B31)</f>
        <v>49658</v>
      </c>
      <c r="C32" s="61">
        <f t="shared" si="0"/>
        <v>0</v>
      </c>
      <c r="D32" s="61">
        <f t="shared" si="0"/>
        <v>413</v>
      </c>
      <c r="E32" s="61">
        <f t="shared" si="0"/>
        <v>1511</v>
      </c>
      <c r="F32" s="61">
        <f t="shared" si="0"/>
        <v>0</v>
      </c>
      <c r="G32" s="61">
        <f t="shared" si="0"/>
        <v>8674</v>
      </c>
      <c r="H32" s="61">
        <f t="shared" si="0"/>
        <v>-13882</v>
      </c>
      <c r="I32" s="61">
        <f t="shared" si="0"/>
        <v>46374</v>
      </c>
    </row>
    <row r="33" s="25" customFormat="1" ht="14.25" thickTop="1">
      <c r="I33" s="62"/>
    </row>
    <row r="34" spans="1:9" s="25" customFormat="1" ht="13.5">
      <c r="A34" s="24"/>
      <c r="B34" s="46"/>
      <c r="C34" s="47" t="s">
        <v>13</v>
      </c>
      <c r="D34" s="69"/>
      <c r="E34" s="69"/>
      <c r="F34" s="69"/>
      <c r="G34" s="48"/>
      <c r="H34" s="49" t="s">
        <v>14</v>
      </c>
      <c r="I34" s="50"/>
    </row>
    <row r="35" spans="1:9" s="25" customFormat="1" ht="13.5">
      <c r="A35" s="24"/>
      <c r="B35" s="51"/>
      <c r="C35" s="52"/>
      <c r="D35" s="43"/>
      <c r="E35" s="43"/>
      <c r="F35" s="43"/>
      <c r="G35" s="53"/>
      <c r="H35" s="54"/>
      <c r="I35" s="55"/>
    </row>
    <row r="36" spans="2:9" s="25" customFormat="1" ht="13.5">
      <c r="B36" s="51" t="s">
        <v>49</v>
      </c>
      <c r="C36" s="57" t="s">
        <v>49</v>
      </c>
      <c r="D36" s="57" t="s">
        <v>50</v>
      </c>
      <c r="E36" s="88" t="s">
        <v>115</v>
      </c>
      <c r="F36" s="30" t="s">
        <v>124</v>
      </c>
      <c r="G36" s="88" t="s">
        <v>124</v>
      </c>
      <c r="H36" s="51" t="s">
        <v>51</v>
      </c>
      <c r="I36" s="58" t="s">
        <v>15</v>
      </c>
    </row>
    <row r="37" spans="1:9" s="25" customFormat="1" ht="13.5">
      <c r="A37" s="56" t="s">
        <v>76</v>
      </c>
      <c r="B37" s="51" t="s">
        <v>52</v>
      </c>
      <c r="C37" s="57" t="s">
        <v>53</v>
      </c>
      <c r="D37" s="57" t="s">
        <v>54</v>
      </c>
      <c r="E37" s="51" t="s">
        <v>116</v>
      </c>
      <c r="F37" s="30" t="s">
        <v>55</v>
      </c>
      <c r="G37" s="51" t="s">
        <v>55</v>
      </c>
      <c r="H37" s="51" t="s">
        <v>56</v>
      </c>
      <c r="I37" s="58"/>
    </row>
    <row r="38" spans="1:9" s="25" customFormat="1" ht="13.5">
      <c r="A38" s="80" t="str">
        <f>Summary!E15</f>
        <v>31.03.09</v>
      </c>
      <c r="B38" s="54"/>
      <c r="C38" s="52"/>
      <c r="D38" s="52"/>
      <c r="E38" s="54" t="s">
        <v>117</v>
      </c>
      <c r="F38" s="52" t="s">
        <v>125</v>
      </c>
      <c r="G38" s="54" t="s">
        <v>57</v>
      </c>
      <c r="H38" s="54"/>
      <c r="I38" s="53"/>
    </row>
    <row r="39" spans="1:9" s="25" customFormat="1" ht="13.5">
      <c r="A39" s="24"/>
      <c r="B39" s="51" t="s">
        <v>92</v>
      </c>
      <c r="C39" s="51" t="s">
        <v>92</v>
      </c>
      <c r="D39" s="51" t="s">
        <v>92</v>
      </c>
      <c r="E39" s="51" t="s">
        <v>92</v>
      </c>
      <c r="F39" s="51" t="s">
        <v>92</v>
      </c>
      <c r="G39" s="51" t="s">
        <v>92</v>
      </c>
      <c r="H39" s="51" t="s">
        <v>92</v>
      </c>
      <c r="I39" s="51" t="s">
        <v>92</v>
      </c>
    </row>
    <row r="40" spans="1:9" s="25" customFormat="1" ht="13.5">
      <c r="A40" s="24"/>
      <c r="B40" s="51"/>
      <c r="C40" s="57"/>
      <c r="D40" s="57"/>
      <c r="E40" s="57"/>
      <c r="F40" s="57"/>
      <c r="G40" s="51"/>
      <c r="H40" s="51"/>
      <c r="I40" s="55"/>
    </row>
    <row r="41" spans="1:9" s="25" customFormat="1" ht="13.5">
      <c r="A41" s="24" t="s">
        <v>122</v>
      </c>
      <c r="B41" s="59">
        <v>109976</v>
      </c>
      <c r="C41" s="60">
        <f>80339</f>
        <v>80339</v>
      </c>
      <c r="D41" s="60">
        <v>3895</v>
      </c>
      <c r="E41" s="60">
        <v>962</v>
      </c>
      <c r="F41" s="60">
        <v>10519</v>
      </c>
      <c r="G41" s="59">
        <v>58237</v>
      </c>
      <c r="H41" s="59">
        <v>-206519</v>
      </c>
      <c r="I41" s="55">
        <f>SUM(B41:H41)</f>
        <v>57409</v>
      </c>
    </row>
    <row r="42" spans="2:9" s="25" customFormat="1" ht="5.25" customHeight="1">
      <c r="B42" s="59"/>
      <c r="C42" s="60"/>
      <c r="D42" s="60"/>
      <c r="E42" s="60"/>
      <c r="F42" s="60"/>
      <c r="G42" s="59"/>
      <c r="H42" s="59"/>
      <c r="I42" s="55"/>
    </row>
    <row r="43" spans="1:9" s="25" customFormat="1" ht="13.5">
      <c r="A43" s="25" t="s">
        <v>3</v>
      </c>
      <c r="B43" s="59">
        <v>0</v>
      </c>
      <c r="C43" s="60">
        <v>0</v>
      </c>
      <c r="D43" s="60">
        <v>0</v>
      </c>
      <c r="E43" s="60">
        <v>0</v>
      </c>
      <c r="F43" s="60">
        <v>0</v>
      </c>
      <c r="G43" s="59">
        <v>0</v>
      </c>
      <c r="H43" s="59">
        <f>Consol_PL!H29</f>
        <v>-11082</v>
      </c>
      <c r="I43" s="55">
        <f>SUM(B43:H43)</f>
        <v>-11082</v>
      </c>
    </row>
    <row r="44" spans="2:9" s="25" customFormat="1" ht="5.25" customHeight="1">
      <c r="B44" s="59"/>
      <c r="C44" s="60"/>
      <c r="D44" s="60"/>
      <c r="E44" s="60"/>
      <c r="F44" s="60"/>
      <c r="G44" s="59"/>
      <c r="H44" s="59"/>
      <c r="I44" s="55"/>
    </row>
    <row r="45" spans="1:9" s="25" customFormat="1" ht="13.5">
      <c r="A45" s="25" t="s">
        <v>147</v>
      </c>
      <c r="B45" s="59"/>
      <c r="C45" s="60"/>
      <c r="D45" s="60"/>
      <c r="E45" s="60"/>
      <c r="F45" s="60"/>
      <c r="G45" s="59"/>
      <c r="H45" s="59"/>
      <c r="I45" s="55"/>
    </row>
    <row r="46" spans="1:9" s="25" customFormat="1" ht="13.5">
      <c r="A46" s="25" t="s">
        <v>148</v>
      </c>
      <c r="B46" s="59"/>
      <c r="C46" s="60"/>
      <c r="D46" s="60"/>
      <c r="E46" s="60"/>
      <c r="F46" s="60"/>
      <c r="G46" s="59"/>
      <c r="H46" s="59"/>
      <c r="I46" s="55"/>
    </row>
    <row r="47" spans="1:9" s="25" customFormat="1" ht="13.5">
      <c r="A47" s="25" t="s">
        <v>149</v>
      </c>
      <c r="B47" s="59">
        <v>0</v>
      </c>
      <c r="C47" s="60">
        <v>0</v>
      </c>
      <c r="D47" s="60">
        <v>0</v>
      </c>
      <c r="E47" s="60">
        <v>-962</v>
      </c>
      <c r="F47" s="60">
        <v>0</v>
      </c>
      <c r="G47" s="59">
        <v>0</v>
      </c>
      <c r="H47" s="59">
        <v>962</v>
      </c>
      <c r="I47" s="55">
        <f>SUM(B47:H47)</f>
        <v>0</v>
      </c>
    </row>
    <row r="48" spans="2:9" s="25" customFormat="1" ht="5.25" customHeight="1">
      <c r="B48" s="59"/>
      <c r="C48" s="60"/>
      <c r="D48" s="60"/>
      <c r="E48" s="60"/>
      <c r="F48" s="60"/>
      <c r="G48" s="59"/>
      <c r="H48" s="59"/>
      <c r="I48" s="55"/>
    </row>
    <row r="49" spans="1:9" s="25" customFormat="1" ht="13.5">
      <c r="A49" s="25" t="s">
        <v>150</v>
      </c>
      <c r="B49" s="59">
        <v>0</v>
      </c>
      <c r="C49" s="60">
        <v>0</v>
      </c>
      <c r="D49" s="60">
        <v>-165</v>
      </c>
      <c r="E49" s="60">
        <v>0</v>
      </c>
      <c r="F49" s="60">
        <v>0</v>
      </c>
      <c r="G49" s="59">
        <v>0</v>
      </c>
      <c r="H49" s="59">
        <v>0</v>
      </c>
      <c r="I49" s="55">
        <f>SUM(B49:H49)</f>
        <v>-165</v>
      </c>
    </row>
    <row r="50" spans="2:9" s="25" customFormat="1" ht="5.25" customHeight="1">
      <c r="B50" s="59"/>
      <c r="C50" s="60"/>
      <c r="D50" s="60"/>
      <c r="E50" s="60"/>
      <c r="F50" s="60"/>
      <c r="G50" s="59"/>
      <c r="H50" s="59"/>
      <c r="I50" s="55"/>
    </row>
    <row r="51" spans="1:9" s="25" customFormat="1" ht="13.5">
      <c r="A51" s="25" t="s">
        <v>172</v>
      </c>
      <c r="B51" s="59">
        <v>12519</v>
      </c>
      <c r="C51" s="60">
        <v>0</v>
      </c>
      <c r="D51" s="60">
        <v>0</v>
      </c>
      <c r="E51" s="60">
        <v>0</v>
      </c>
      <c r="F51" s="60">
        <v>-10519</v>
      </c>
      <c r="G51" s="59">
        <v>0</v>
      </c>
      <c r="H51" s="59">
        <v>535</v>
      </c>
      <c r="I51" s="55">
        <f>SUM(B51:H51)</f>
        <v>2535</v>
      </c>
    </row>
    <row r="52" spans="2:9" s="25" customFormat="1" ht="5.25" customHeight="1">
      <c r="B52" s="59"/>
      <c r="C52" s="60"/>
      <c r="D52" s="60"/>
      <c r="E52" s="60"/>
      <c r="F52" s="60"/>
      <c r="G52" s="59"/>
      <c r="H52" s="59"/>
      <c r="I52" s="55"/>
    </row>
    <row r="53" spans="1:9" s="25" customFormat="1" ht="14.25" thickBot="1">
      <c r="A53" s="25" t="s">
        <v>167</v>
      </c>
      <c r="B53" s="61">
        <f>SUM(B41:B52)</f>
        <v>122495</v>
      </c>
      <c r="C53" s="61">
        <f aca="true" t="shared" si="1" ref="C53:I53">SUM(C41:C52)</f>
        <v>80339</v>
      </c>
      <c r="D53" s="61">
        <f t="shared" si="1"/>
        <v>3730</v>
      </c>
      <c r="E53" s="61">
        <f t="shared" si="1"/>
        <v>0</v>
      </c>
      <c r="F53" s="61">
        <f t="shared" si="1"/>
        <v>0</v>
      </c>
      <c r="G53" s="61">
        <f t="shared" si="1"/>
        <v>58237</v>
      </c>
      <c r="H53" s="61">
        <f t="shared" si="1"/>
        <v>-216104</v>
      </c>
      <c r="I53" s="61">
        <f t="shared" si="1"/>
        <v>48697</v>
      </c>
    </row>
    <row r="54" s="25" customFormat="1" ht="14.25" thickTop="1">
      <c r="I54" s="62"/>
    </row>
    <row r="55" ht="13.5">
      <c r="A55" s="24" t="s">
        <v>4</v>
      </c>
    </row>
    <row r="56" ht="13.5">
      <c r="A56" s="24" t="s">
        <v>131</v>
      </c>
    </row>
    <row r="57" ht="13.5">
      <c r="A57" s="24" t="s">
        <v>59</v>
      </c>
    </row>
    <row r="59" ht="13.5">
      <c r="A59" s="24" t="s">
        <v>59</v>
      </c>
    </row>
  </sheetData>
  <sheetProtection/>
  <printOptions horizontalCentered="1"/>
  <pageMargins left="0.75" right="0.36" top="0.57" bottom="0" header="0.5" footer="0"/>
  <pageSetup fitToHeight="1" fitToWidth="1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51.57421875" style="24" customWidth="1"/>
    <col min="2" max="2" width="13.7109375" style="29" customWidth="1"/>
    <col min="3" max="3" width="1.7109375" style="29" customWidth="1"/>
    <col min="4" max="4" width="13.57421875" style="24" customWidth="1"/>
    <col min="5" max="5" width="12.28125" style="24" customWidth="1"/>
    <col min="6" max="16384" width="9.140625" style="24" customWidth="1"/>
  </cols>
  <sheetData>
    <row r="1" ht="13.5">
      <c r="A1" s="23" t="str">
        <f>Summary!A1</f>
        <v>MITHRIL BERHAD</v>
      </c>
    </row>
    <row r="2" ht="13.5">
      <c r="A2" s="7" t="s">
        <v>0</v>
      </c>
    </row>
    <row r="4" ht="13.5">
      <c r="A4" s="23" t="s">
        <v>73</v>
      </c>
    </row>
    <row r="5" ht="13.5">
      <c r="A5" s="23" t="str">
        <f>Consol_CF!A5</f>
        <v>FOR THE CUMULATIVE QUARTER ENDED 31ST MARCH 2010</v>
      </c>
    </row>
    <row r="7" spans="2:4" ht="25.5" customHeight="1">
      <c r="B7" s="107" t="str">
        <f>Summary!C15</f>
        <v>31.03.10</v>
      </c>
      <c r="C7" s="107"/>
      <c r="D7" s="107" t="str">
        <f>Summary!E15</f>
        <v>31.03.09</v>
      </c>
    </row>
    <row r="8" spans="2:4" ht="13.5">
      <c r="B8" s="107" t="str">
        <f>Consol_PL!F7</f>
        <v>9 Months</v>
      </c>
      <c r="C8" s="107"/>
      <c r="D8" s="107" t="str">
        <f>B8</f>
        <v>9 Months</v>
      </c>
    </row>
    <row r="9" spans="2:4" ht="13.5">
      <c r="B9" s="107" t="s">
        <v>32</v>
      </c>
      <c r="C9" s="107"/>
      <c r="D9" s="107" t="s">
        <v>32</v>
      </c>
    </row>
    <row r="10" spans="2:4" ht="13.5">
      <c r="B10" s="103" t="s">
        <v>62</v>
      </c>
      <c r="C10" s="107"/>
      <c r="D10" s="103" t="s">
        <v>62</v>
      </c>
    </row>
    <row r="11" spans="2:4" ht="15">
      <c r="B11" s="105" t="s">
        <v>92</v>
      </c>
      <c r="C11" s="107"/>
      <c r="D11" s="105" t="s">
        <v>92</v>
      </c>
    </row>
    <row r="12" spans="2:4" ht="15">
      <c r="B12" s="105"/>
      <c r="C12" s="107"/>
      <c r="D12" s="105"/>
    </row>
    <row r="13" spans="1:4" ht="13.5">
      <c r="A13" s="25" t="s">
        <v>138</v>
      </c>
      <c r="B13" s="29">
        <f>Consol_EQ!H18</f>
        <v>136706</v>
      </c>
      <c r="D13" s="29">
        <v>0</v>
      </c>
    </row>
    <row r="14" spans="1:4" ht="13.5">
      <c r="A14" s="25"/>
      <c r="D14" s="29"/>
    </row>
    <row r="15" spans="1:4" s="81" customFormat="1" ht="13.5">
      <c r="A15" s="25" t="s">
        <v>139</v>
      </c>
      <c r="B15" s="87">
        <f>Consol_EQ!H20</f>
        <v>80339</v>
      </c>
      <c r="C15" s="87"/>
      <c r="D15" s="87">
        <v>0</v>
      </c>
    </row>
    <row r="16" spans="2:4" s="81" customFormat="1" ht="13.5">
      <c r="B16" s="87"/>
      <c r="C16" s="87"/>
      <c r="D16" s="87"/>
    </row>
    <row r="17" spans="1:4" s="81" customFormat="1" ht="13.5">
      <c r="A17" s="81" t="s">
        <v>174</v>
      </c>
      <c r="B17" s="87">
        <f>Consol_EQ!H22</f>
        <v>472</v>
      </c>
      <c r="C17" s="87"/>
      <c r="D17" s="87">
        <v>0</v>
      </c>
    </row>
    <row r="18" spans="2:4" s="81" customFormat="1" ht="13.5">
      <c r="B18" s="87"/>
      <c r="C18" s="87"/>
      <c r="D18" s="87"/>
    </row>
    <row r="19" spans="1:4" s="81" customFormat="1" ht="13.5">
      <c r="A19" s="25" t="s">
        <v>145</v>
      </c>
      <c r="B19" s="87"/>
      <c r="C19" s="87"/>
      <c r="D19" s="87"/>
    </row>
    <row r="20" spans="1:4" s="81" customFormat="1" ht="13.5">
      <c r="A20" s="25" t="s">
        <v>151</v>
      </c>
      <c r="B20" s="87">
        <f>Consol_EQ!H26</f>
        <v>0</v>
      </c>
      <c r="C20" s="87"/>
      <c r="D20" s="87">
        <v>962</v>
      </c>
    </row>
    <row r="21" spans="1:4" s="81" customFormat="1" ht="13.5">
      <c r="A21" s="25"/>
      <c r="B21" s="87"/>
      <c r="C21" s="87"/>
      <c r="D21" s="87"/>
    </row>
    <row r="22" spans="1:4" s="81" customFormat="1" ht="13.5">
      <c r="A22" s="81" t="s">
        <v>175</v>
      </c>
      <c r="B22" s="87">
        <v>0</v>
      </c>
      <c r="C22" s="87"/>
      <c r="D22" s="87">
        <f>Consol_EQ!H51</f>
        <v>535</v>
      </c>
    </row>
    <row r="23" spans="2:4" s="81" customFormat="1" ht="13.5">
      <c r="B23" s="87"/>
      <c r="C23" s="87"/>
      <c r="D23" s="87"/>
    </row>
    <row r="24" spans="1:4" s="81" customFormat="1" ht="13.5">
      <c r="A24" s="81" t="s">
        <v>155</v>
      </c>
      <c r="B24" s="87">
        <f>Consol_EQ!H30</f>
        <v>-139</v>
      </c>
      <c r="C24" s="87"/>
      <c r="D24" s="87">
        <v>0</v>
      </c>
    </row>
    <row r="25" spans="2:4" s="81" customFormat="1" ht="13.5">
      <c r="B25" s="93"/>
      <c r="C25" s="87"/>
      <c r="D25" s="93"/>
    </row>
    <row r="26" spans="1:4" s="25" customFormat="1" ht="13.5">
      <c r="A26" s="25" t="s">
        <v>152</v>
      </c>
      <c r="B26" s="30">
        <f>SUM(B13:B25)</f>
        <v>217378</v>
      </c>
      <c r="C26" s="30"/>
      <c r="D26" s="30">
        <f>SUM(D13:D25)</f>
        <v>1497</v>
      </c>
    </row>
    <row r="27" spans="2:4" s="25" customFormat="1" ht="13.5">
      <c r="B27" s="30"/>
      <c r="C27" s="30"/>
      <c r="D27" s="30"/>
    </row>
    <row r="28" spans="1:4" s="25" customFormat="1" ht="13.5">
      <c r="A28" s="25" t="s">
        <v>111</v>
      </c>
      <c r="B28" s="30">
        <f>Consol_EQ!H14+Consol_EQ!H16</f>
        <v>-231260</v>
      </c>
      <c r="C28" s="30"/>
      <c r="D28" s="30">
        <f>Consol_EQ!H41+Consol_EQ!H43</f>
        <v>-217601</v>
      </c>
    </row>
    <row r="29" spans="2:4" s="25" customFormat="1" ht="13.5">
      <c r="B29" s="30"/>
      <c r="C29" s="30"/>
      <c r="D29" s="30"/>
    </row>
    <row r="30" spans="1:4" s="25" customFormat="1" ht="14.25" thickBot="1">
      <c r="A30" s="25" t="s">
        <v>72</v>
      </c>
      <c r="B30" s="44">
        <f>SUM(B26:B28)</f>
        <v>-13882</v>
      </c>
      <c r="C30" s="30"/>
      <c r="D30" s="44">
        <f>SUM(D26:D28)</f>
        <v>-216104</v>
      </c>
    </row>
    <row r="31" spans="2:4" s="25" customFormat="1" ht="14.25" thickTop="1">
      <c r="B31" s="30"/>
      <c r="C31" s="30"/>
      <c r="D31" s="30"/>
    </row>
    <row r="33" spans="1:3" s="25" customFormat="1" ht="13.5">
      <c r="A33" s="45"/>
      <c r="B33" s="30"/>
      <c r="C33" s="30"/>
    </row>
    <row r="34" spans="2:3" s="25" customFormat="1" ht="13.5">
      <c r="B34" s="30"/>
      <c r="C34" s="30"/>
    </row>
    <row r="35" spans="2:3" s="25" customFormat="1" ht="13.5">
      <c r="B35" s="30"/>
      <c r="C35" s="30"/>
    </row>
    <row r="36" spans="2:3" s="25" customFormat="1" ht="13.5">
      <c r="B36" s="30"/>
      <c r="C36" s="30"/>
    </row>
    <row r="37" spans="2:3" s="25" customFormat="1" ht="13.5">
      <c r="B37" s="30"/>
      <c r="C37" s="30"/>
    </row>
    <row r="38" spans="2:3" s="25" customFormat="1" ht="13.5">
      <c r="B38" s="30"/>
      <c r="C38" s="30"/>
    </row>
    <row r="39" spans="1:3" s="25" customFormat="1" ht="13.5">
      <c r="A39" s="45"/>
      <c r="B39" s="30"/>
      <c r="C39" s="30"/>
    </row>
    <row r="40" spans="2:3" s="25" customFormat="1" ht="13.5">
      <c r="B40" s="30"/>
      <c r="C40" s="30"/>
    </row>
    <row r="41" spans="1:3" s="25" customFormat="1" ht="13.5">
      <c r="A41" s="45"/>
      <c r="B41" s="30"/>
      <c r="C41" s="30"/>
    </row>
    <row r="42" spans="2:3" s="25" customFormat="1" ht="13.5">
      <c r="B42" s="30"/>
      <c r="C42" s="30"/>
    </row>
    <row r="43" spans="2:3" s="25" customFormat="1" ht="13.5">
      <c r="B43" s="30"/>
      <c r="C43" s="30"/>
    </row>
    <row r="44" spans="2:3" s="25" customFormat="1" ht="13.5">
      <c r="B44" s="30"/>
      <c r="C44" s="30"/>
    </row>
    <row r="45" spans="2:3" s="25" customFormat="1" ht="13.5">
      <c r="B45" s="30"/>
      <c r="C45" s="30"/>
    </row>
    <row r="46" spans="2:3" s="25" customFormat="1" ht="13.5">
      <c r="B46" s="30"/>
      <c r="C46" s="30"/>
    </row>
    <row r="47" spans="2:3" s="25" customFormat="1" ht="13.5">
      <c r="B47" s="30"/>
      <c r="C47" s="30"/>
    </row>
    <row r="48" spans="2:3" s="25" customFormat="1" ht="13.5">
      <c r="B48" s="30"/>
      <c r="C48" s="30"/>
    </row>
    <row r="49" spans="2:3" s="25" customFormat="1" ht="13.5">
      <c r="B49" s="30"/>
      <c r="C49" s="30"/>
    </row>
    <row r="50" spans="2:3" s="25" customFormat="1" ht="13.5">
      <c r="B50" s="30"/>
      <c r="C50" s="30"/>
    </row>
    <row r="62" spans="2:4" s="25" customFormat="1" ht="13.5">
      <c r="B62" s="30">
        <f>B30-Consol_EQ!H32</f>
        <v>0</v>
      </c>
      <c r="C62" s="30"/>
      <c r="D62" s="30">
        <v>0</v>
      </c>
    </row>
  </sheetData>
  <sheetProtection/>
  <printOptions horizontalCentered="1"/>
  <pageMargins left="0.79" right="0.48" top="0.88" bottom="0.73" header="0.5" footer="0.5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Carol</cp:lastModifiedBy>
  <cp:lastPrinted>2010-05-17T04:20:05Z</cp:lastPrinted>
  <dcterms:created xsi:type="dcterms:W3CDTF">2004-08-07T08:47:17Z</dcterms:created>
  <dcterms:modified xsi:type="dcterms:W3CDTF">2010-05-21T09:58:10Z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-1069588922</vt:i4>
  </property>
  <property fmtid="{D5CDD505-2E9C-101B-9397-08002B2CF9AE}" pid="3" name="_EmailSubject">
    <vt:lpwstr>Revised quarterly report Mar 2010 (latest)</vt:lpwstr>
  </property>
  <property fmtid="{D5CDD505-2E9C-101B-9397-08002B2CF9AE}" pid="4" name="_AuthorEmail">
    <vt:lpwstr>shima@mithril.com.my</vt:lpwstr>
  </property>
  <property fmtid="{D5CDD505-2E9C-101B-9397-08002B2CF9AE}" pid="5" name="_AuthorEmailDisplayName">
    <vt:lpwstr>Norhasimah Bt Mohd Hanif</vt:lpwstr>
  </property>
  <property fmtid="{D5CDD505-2E9C-101B-9397-08002B2CF9AE}" pid="6" name="_PreviousAdHocReviewCycleID">
    <vt:i4>-1066638835</vt:i4>
  </property>
  <property fmtid="{D5CDD505-2E9C-101B-9397-08002B2CF9AE}" pid="7" name="_ReviewingToolsShownOnce">
    <vt:lpwstr/>
  </property>
</Properties>
</file>